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y.davies\Documents\Personal\Sport\Running\My races\Craig yr Allt Race\2018\Winter\"/>
    </mc:Choice>
  </mc:AlternateContent>
  <bookViews>
    <workbookView xWindow="0" yWindow="0" windowWidth="20490" windowHeight="7755"/>
  </bookViews>
  <sheets>
    <sheet name="Results" sheetId="1" r:id="rId1"/>
  </sheets>
  <definedNames>
    <definedName name="_xlnm._FilterDatabase" localSheetId="0" hidden="1">Results!$A$6:$W$100</definedName>
  </definedNames>
  <calcPr calcId="171027"/>
</workbook>
</file>

<file path=xl/calcChain.xml><?xml version="1.0" encoding="utf-8"?>
<calcChain xmlns="http://schemas.openxmlformats.org/spreadsheetml/2006/main">
  <c r="E105" i="1" l="1"/>
  <c r="B111" i="1"/>
  <c r="B108" i="1"/>
  <c r="B105" i="1"/>
  <c r="B107" i="1"/>
  <c r="B110" i="1"/>
  <c r="B109" i="1"/>
  <c r="B106" i="1"/>
  <c r="B104" i="1"/>
  <c r="E104" i="1"/>
  <c r="H104" i="1" l="1"/>
  <c r="I99" i="1" l="1"/>
  <c r="J99" i="1"/>
  <c r="K99" i="1"/>
  <c r="L99" i="1"/>
  <c r="M99" i="1"/>
  <c r="N99" i="1"/>
  <c r="O99" i="1"/>
  <c r="P99" i="1"/>
  <c r="R99" i="1"/>
  <c r="S99" i="1"/>
  <c r="T99" i="1"/>
  <c r="U99" i="1"/>
  <c r="V99" i="1"/>
  <c r="W99" i="1"/>
  <c r="Q99" i="1"/>
  <c r="Q100" i="1" l="1"/>
  <c r="I100" i="1"/>
  <c r="H41" i="1" l="1"/>
  <c r="H47" i="1"/>
  <c r="H51" i="1"/>
  <c r="H55" i="1"/>
  <c r="H48" i="1"/>
  <c r="H52" i="1"/>
  <c r="H56" i="1"/>
  <c r="H49" i="1"/>
  <c r="H53" i="1"/>
  <c r="H57" i="1"/>
  <c r="H50" i="1"/>
  <c r="H54" i="1"/>
  <c r="H25" i="1"/>
  <c r="H73" i="1"/>
  <c r="H89" i="1"/>
  <c r="H9" i="1"/>
  <c r="H10" i="1"/>
  <c r="H14" i="1"/>
  <c r="H18" i="1"/>
  <c r="H22" i="1"/>
  <c r="H26" i="1"/>
  <c r="H30" i="1"/>
  <c r="H34" i="1"/>
  <c r="H38" i="1"/>
  <c r="H42" i="1"/>
  <c r="H46" i="1"/>
  <c r="H58" i="1"/>
  <c r="H62" i="1"/>
  <c r="H66" i="1"/>
  <c r="H70" i="1"/>
  <c r="H74" i="1"/>
  <c r="H78" i="1"/>
  <c r="H82" i="1"/>
  <c r="H86" i="1"/>
  <c r="H90" i="1"/>
  <c r="H94" i="1"/>
  <c r="H98" i="1"/>
  <c r="H11" i="1"/>
  <c r="H15" i="1"/>
  <c r="H19" i="1"/>
  <c r="H23" i="1"/>
  <c r="H27" i="1"/>
  <c r="H31" i="1"/>
  <c r="H35" i="1"/>
  <c r="H39" i="1"/>
  <c r="H43" i="1"/>
  <c r="H59" i="1"/>
  <c r="H63" i="1"/>
  <c r="H67" i="1"/>
  <c r="H71" i="1"/>
  <c r="H75" i="1"/>
  <c r="H79" i="1"/>
  <c r="H83" i="1"/>
  <c r="H87" i="1"/>
  <c r="H91" i="1"/>
  <c r="H95" i="1"/>
  <c r="H7" i="1"/>
  <c r="H8" i="1"/>
  <c r="H12" i="1"/>
  <c r="H16" i="1"/>
  <c r="H20" i="1"/>
  <c r="H24" i="1"/>
  <c r="H28" i="1"/>
  <c r="H32" i="1"/>
  <c r="H36" i="1"/>
  <c r="H40" i="1"/>
  <c r="H44" i="1"/>
  <c r="H60" i="1"/>
  <c r="H64" i="1"/>
  <c r="H68" i="1"/>
  <c r="H72" i="1"/>
  <c r="H76" i="1"/>
  <c r="H80" i="1"/>
  <c r="H84" i="1"/>
  <c r="H88" i="1"/>
  <c r="H92" i="1"/>
  <c r="H96" i="1"/>
  <c r="H85" i="1"/>
  <c r="H69" i="1"/>
  <c r="H37" i="1"/>
  <c r="H21" i="1"/>
  <c r="H97" i="1"/>
  <c r="H81" i="1"/>
  <c r="H65" i="1"/>
  <c r="H33" i="1"/>
  <c r="H17" i="1"/>
  <c r="H93" i="1"/>
  <c r="H77" i="1"/>
  <c r="H61" i="1"/>
  <c r="H45" i="1"/>
  <c r="H29" i="1"/>
  <c r="H13" i="1"/>
</calcChain>
</file>

<file path=xl/sharedStrings.xml><?xml version="1.0" encoding="utf-8"?>
<sst xmlns="http://schemas.openxmlformats.org/spreadsheetml/2006/main" count="445" uniqueCount="243">
  <si>
    <t>RESULTS</t>
  </si>
  <si>
    <t>Male</t>
  </si>
  <si>
    <t>Female</t>
  </si>
  <si>
    <t>Pos.</t>
  </si>
  <si>
    <t>Race no.</t>
  </si>
  <si>
    <t>Time</t>
  </si>
  <si>
    <t>Name</t>
  </si>
  <si>
    <t>Club</t>
  </si>
  <si>
    <t>M/F</t>
  </si>
  <si>
    <t>U23</t>
  </si>
  <si>
    <t>U/40</t>
  </si>
  <si>
    <t>O/40</t>
  </si>
  <si>
    <t>O/50</t>
  </si>
  <si>
    <t>O/60</t>
  </si>
  <si>
    <t>O/70</t>
  </si>
  <si>
    <t>M</t>
  </si>
  <si>
    <t>Mynydd Du</t>
  </si>
  <si>
    <t>Pontypridd Roadents</t>
  </si>
  <si>
    <t>Chepstow Harriers</t>
  </si>
  <si>
    <t>Brecon AC</t>
  </si>
  <si>
    <t>San Domenico</t>
  </si>
  <si>
    <t>F</t>
  </si>
  <si>
    <t>DNF</t>
  </si>
  <si>
    <t>Open</t>
  </si>
  <si>
    <t>Lliswerry Runners</t>
  </si>
  <si>
    <t>Forest of Dean AC</t>
  </si>
  <si>
    <t>Jamie</t>
  </si>
  <si>
    <t>Race organiser:</t>
  </si>
  <si>
    <t>Time keeper:</t>
  </si>
  <si>
    <t>Marshalls:</t>
  </si>
  <si>
    <t>John Chidlow</t>
  </si>
  <si>
    <t>M70</t>
  </si>
  <si>
    <t>F40</t>
  </si>
  <si>
    <t>M50</t>
  </si>
  <si>
    <t>Niki</t>
  </si>
  <si>
    <t>Morgan</t>
  </si>
  <si>
    <t>Davies</t>
  </si>
  <si>
    <t>F50</t>
  </si>
  <si>
    <t>Evans</t>
  </si>
  <si>
    <t>Simon</t>
  </si>
  <si>
    <t>Blease</t>
  </si>
  <si>
    <t>Hay Hotfooters</t>
  </si>
  <si>
    <t>John</t>
  </si>
  <si>
    <t>Hill</t>
  </si>
  <si>
    <t>Dominic</t>
  </si>
  <si>
    <t>Shields</t>
  </si>
  <si>
    <t>Stott</t>
  </si>
  <si>
    <t>Peter</t>
  </si>
  <si>
    <t>Williams</t>
  </si>
  <si>
    <t>Bridgend AC</t>
  </si>
  <si>
    <t>Dan</t>
  </si>
  <si>
    <t>Sandford</t>
  </si>
  <si>
    <t>M40</t>
  </si>
  <si>
    <t>Sowerby</t>
  </si>
  <si>
    <t>Andrew</t>
  </si>
  <si>
    <t>Jonathan</t>
  </si>
  <si>
    <t>Michael</t>
  </si>
  <si>
    <t>Roberts</t>
  </si>
  <si>
    <t>Paul</t>
  </si>
  <si>
    <t>Tucker</t>
  </si>
  <si>
    <t>Richard</t>
  </si>
  <si>
    <t>Horlick</t>
  </si>
  <si>
    <t>Hughes</t>
  </si>
  <si>
    <t>David</t>
  </si>
  <si>
    <t>Ruth</t>
  </si>
  <si>
    <t>Karen</t>
  </si>
  <si>
    <t>Elvers</t>
  </si>
  <si>
    <t>Wye Valley Runners</t>
  </si>
  <si>
    <t>Jones</t>
  </si>
  <si>
    <t>Lewis</t>
  </si>
  <si>
    <t>Mark</t>
  </si>
  <si>
    <t>Rhodri</t>
  </si>
  <si>
    <t>Mike</t>
  </si>
  <si>
    <t>Erskine</t>
  </si>
  <si>
    <t>Ake</t>
  </si>
  <si>
    <t>Fagerang</t>
  </si>
  <si>
    <t>Sarah</t>
  </si>
  <si>
    <t>Katie</t>
  </si>
  <si>
    <t>M60</t>
  </si>
  <si>
    <t>Gareth</t>
  </si>
  <si>
    <t>Glyn</t>
  </si>
  <si>
    <t>Hicks</t>
  </si>
  <si>
    <t>Robert</t>
  </si>
  <si>
    <t>Lloyd</t>
  </si>
  <si>
    <t>Aggleton</t>
  </si>
  <si>
    <t>Landowner:  A bigh thank you to Tony and Alison Ashcombe for permission to use their land</t>
  </si>
  <si>
    <t>U18</t>
  </si>
  <si>
    <t>Mountain View Ranch</t>
  </si>
  <si>
    <t>A big thank you to the owners of the Mountain View Ranch for letting us use their facilities.</t>
  </si>
  <si>
    <t>Average time top 5</t>
  </si>
  <si>
    <t>Starters</t>
  </si>
  <si>
    <t>Finishers</t>
  </si>
  <si>
    <t>Score</t>
  </si>
  <si>
    <t>1st</t>
  </si>
  <si>
    <t>2nd</t>
  </si>
  <si>
    <t>3rd</t>
  </si>
  <si>
    <t>Points</t>
  </si>
  <si>
    <t>Kevin</t>
  </si>
  <si>
    <t>Chris</t>
  </si>
  <si>
    <t>Emily</t>
  </si>
  <si>
    <t>Ford</t>
  </si>
  <si>
    <t>FU23</t>
  </si>
  <si>
    <t>Alan</t>
  </si>
  <si>
    <t>Stanley</t>
  </si>
  <si>
    <t>Darren</t>
  </si>
  <si>
    <t>Taff Ely Tri</t>
  </si>
  <si>
    <t>MDC</t>
  </si>
  <si>
    <t xml:space="preserve">Andy </t>
  </si>
  <si>
    <t>Creber</t>
  </si>
  <si>
    <t>Neil</t>
  </si>
  <si>
    <t>Kate</t>
  </si>
  <si>
    <t>Gwyn</t>
  </si>
  <si>
    <t>Rhys</t>
  </si>
  <si>
    <t>West</t>
  </si>
  <si>
    <t>Harden</t>
  </si>
  <si>
    <t>Ian</t>
  </si>
  <si>
    <t>Emma</t>
  </si>
  <si>
    <t>Battensby</t>
  </si>
  <si>
    <t>Darlington</t>
  </si>
  <si>
    <t>Les</t>
  </si>
  <si>
    <t>O'Keefe</t>
  </si>
  <si>
    <t>Caerphilly Runners</t>
  </si>
  <si>
    <t>Gavin</t>
  </si>
  <si>
    <t>Brace</t>
  </si>
  <si>
    <t>Chambers</t>
  </si>
  <si>
    <t>Fosbury</t>
  </si>
  <si>
    <t>Gary</t>
  </si>
  <si>
    <t>Jeff</t>
  </si>
  <si>
    <t>Wherlock</t>
  </si>
  <si>
    <t xml:space="preserve">Sweeper/Course clearance: </t>
  </si>
  <si>
    <t>Team category</t>
  </si>
  <si>
    <t>Male (top 4)</t>
  </si>
  <si>
    <t>Female (top 3)</t>
  </si>
  <si>
    <t xml:space="preserve">Registration: </t>
  </si>
  <si>
    <t>Venue for parking, registration, prizegiving, food &amp; drinks</t>
  </si>
  <si>
    <t>Checks:</t>
  </si>
  <si>
    <t>2018 Craig yr Allt Winter Fell Race - 25th South Wales Winter Fell Series (#6/8)</t>
  </si>
  <si>
    <t xml:space="preserve">Saturday 20 January </t>
  </si>
  <si>
    <t>Weather: Intemittent light drizzle, cloudy, 5 deg C</t>
  </si>
  <si>
    <t>Dawn Davies &amp; Gill Stott</t>
  </si>
  <si>
    <t>Martin &amp; Kay Lucas, Derek Thornley, Angela Champion</t>
  </si>
  <si>
    <t>Daniel</t>
  </si>
  <si>
    <t>Bristol Up &amp; Runners</t>
  </si>
  <si>
    <t>Luke</t>
  </si>
  <si>
    <t>Poole Runners</t>
  </si>
  <si>
    <t xml:space="preserve">Owen </t>
  </si>
  <si>
    <t>Robin</t>
  </si>
  <si>
    <t>Spacie</t>
  </si>
  <si>
    <t>Asbridge</t>
  </si>
  <si>
    <t>Nugent</t>
  </si>
  <si>
    <t>Bodman</t>
  </si>
  <si>
    <t>Aberdare</t>
  </si>
  <si>
    <t xml:space="preserve">Chris </t>
  </si>
  <si>
    <t>Medcalf</t>
  </si>
  <si>
    <t>Rhian</t>
  </si>
  <si>
    <t>Probert</t>
  </si>
  <si>
    <t>Rona</t>
  </si>
  <si>
    <t>Tuckey</t>
  </si>
  <si>
    <t>Johnson</t>
  </si>
  <si>
    <t>Ogmore Phoenix Runners</t>
  </si>
  <si>
    <t>Roberttown Road Runners</t>
  </si>
  <si>
    <t>Jaspers</t>
  </si>
  <si>
    <t>Rhys Owen</t>
  </si>
  <si>
    <t>Simon Paul</t>
  </si>
  <si>
    <t>Gattle</t>
  </si>
  <si>
    <t>Smout</t>
  </si>
  <si>
    <t>Morfey</t>
  </si>
  <si>
    <t>Pete</t>
  </si>
  <si>
    <t>Cardiff Harlequins</t>
  </si>
  <si>
    <t>Alex</t>
  </si>
  <si>
    <t>Neath Harriers</t>
  </si>
  <si>
    <t xml:space="preserve">Terry </t>
  </si>
  <si>
    <t>Vaughan</t>
  </si>
  <si>
    <t>Pippard</t>
  </si>
  <si>
    <t>Vanstone</t>
  </si>
  <si>
    <t>Helen</t>
  </si>
  <si>
    <t>Brown</t>
  </si>
  <si>
    <t>Tony</t>
  </si>
  <si>
    <t>Goddard</t>
  </si>
  <si>
    <t>Hollie</t>
  </si>
  <si>
    <t>Ryder</t>
  </si>
  <si>
    <t>Clwb Rhedwyr Brycheiniog</t>
  </si>
  <si>
    <t>Chas</t>
  </si>
  <si>
    <t>Christine</t>
  </si>
  <si>
    <t>Farr</t>
  </si>
  <si>
    <t>Ryan</t>
  </si>
  <si>
    <t>Tomkinson</t>
  </si>
  <si>
    <t>Ystrad Runners</t>
  </si>
  <si>
    <t>Alyn</t>
  </si>
  <si>
    <t>Daniela</t>
  </si>
  <si>
    <t>Gomley</t>
  </si>
  <si>
    <t>Pickvance</t>
  </si>
  <si>
    <t>Angela</t>
  </si>
  <si>
    <t>Rice</t>
  </si>
  <si>
    <t>Place</t>
  </si>
  <si>
    <t>Martin</t>
  </si>
  <si>
    <t>Scrivens</t>
  </si>
  <si>
    <t>Monross Trailblazers</t>
  </si>
  <si>
    <t>Bishop</t>
  </si>
  <si>
    <t>Moody</t>
  </si>
  <si>
    <t>Matthew</t>
  </si>
  <si>
    <t>Haynes</t>
  </si>
  <si>
    <t>Builth &amp; District AC</t>
  </si>
  <si>
    <t>Rhedwyr Eryri</t>
  </si>
  <si>
    <t>Sims</t>
  </si>
  <si>
    <t>Tong</t>
  </si>
  <si>
    <t>Bowen</t>
  </si>
  <si>
    <t>Ironside</t>
  </si>
  <si>
    <t>Toop</t>
  </si>
  <si>
    <t>Bev</t>
  </si>
  <si>
    <t>Megan</t>
  </si>
  <si>
    <t>Munton</t>
  </si>
  <si>
    <t>Seaward</t>
  </si>
  <si>
    <t>Millier</t>
  </si>
  <si>
    <t>Shaun</t>
  </si>
  <si>
    <t>Styles</t>
  </si>
  <si>
    <t>Griffithstown Harriers</t>
  </si>
  <si>
    <t>Les Croupiers</t>
  </si>
  <si>
    <t>Dale</t>
  </si>
  <si>
    <t>Caroline</t>
  </si>
  <si>
    <t>Tinsley</t>
  </si>
  <si>
    <t>Caerphilly Tri-ers</t>
  </si>
  <si>
    <t>Rhianydd</t>
  </si>
  <si>
    <t>Islwyn</t>
  </si>
  <si>
    <t xml:space="preserve">Matt </t>
  </si>
  <si>
    <t>Hale</t>
  </si>
  <si>
    <t>Parc Bryn Bach RC</t>
  </si>
  <si>
    <t>Alastair</t>
  </si>
  <si>
    <t>Morton</t>
  </si>
  <si>
    <t>MU18</t>
  </si>
  <si>
    <t>Sammi</t>
  </si>
  <si>
    <t xml:space="preserve">Vegetation clearance: </t>
  </si>
  <si>
    <t>Marcus Pinker</t>
  </si>
  <si>
    <t>Gary Davies (inc vegetation clearance &amp; signage)</t>
  </si>
  <si>
    <t>Richard Cronin &amp; Tom Hill</t>
  </si>
  <si>
    <t>4th</t>
  </si>
  <si>
    <t>5th</t>
  </si>
  <si>
    <t>6th</t>
  </si>
  <si>
    <t>=7th</t>
  </si>
  <si>
    <t>N/A</t>
  </si>
  <si>
    <t xml:space="preserve">Course records: </t>
  </si>
  <si>
    <t>Peter Ryder</t>
  </si>
  <si>
    <t>Katie Beecher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</si>
</sst>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mm]:ss"/>
  </numFmts>
  <fonts count="10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sz val="12"/>
      <color rgb="FF000000"/>
      <name val="Arial"/>
      <family val="2"/>
    </font>
    <font>
      <sz val="9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31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rgb="FFCCCCFF"/>
        <bgColor indexed="8"/>
      </patternFill>
    </fill>
    <fill>
      <patternFill patternType="solid">
        <fgColor rgb="FFFF99CC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5" fillId="0" borderId="0" xfId="0" applyFont="1" applyFill="1" applyBorder="1" applyAlignment="1">
      <alignment vertical="center"/>
    </xf>
    <xf numFmtId="14" fontId="0" fillId="0" borderId="0" xfId="0" applyNumberFormat="1"/>
    <xf numFmtId="2" fontId="0" fillId="0" borderId="0" xfId="0" applyNumberFormat="1"/>
    <xf numFmtId="0" fontId="6" fillId="0" borderId="0" xfId="0" applyFont="1" applyBorder="1" applyAlignment="1">
      <alignment horizontal="right" indent="2"/>
    </xf>
    <xf numFmtId="0" fontId="6" fillId="0" borderId="0" xfId="0" applyFont="1" applyBorder="1" applyAlignment="1">
      <alignment horizontal="right" indent="1"/>
    </xf>
    <xf numFmtId="45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 vertical="top"/>
    </xf>
    <xf numFmtId="45" fontId="6" fillId="0" borderId="0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right" indent="2"/>
    </xf>
    <xf numFmtId="0" fontId="6" fillId="8" borderId="1" xfId="0" applyFont="1" applyFill="1" applyBorder="1" applyAlignment="1">
      <alignment horizontal="left" indent="1"/>
    </xf>
    <xf numFmtId="0" fontId="6" fillId="8" borderId="1" xfId="0" applyFont="1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2" fontId="6" fillId="0" borderId="1" xfId="0" applyNumberFormat="1" applyFont="1" applyFill="1" applyBorder="1" applyAlignment="1">
      <alignment horizontal="left" indent="1"/>
    </xf>
    <xf numFmtId="2" fontId="6" fillId="8" borderId="1" xfId="0" applyNumberFormat="1" applyFont="1" applyFill="1" applyBorder="1" applyAlignment="1">
      <alignment horizontal="left" indent="1"/>
    </xf>
    <xf numFmtId="0" fontId="4" fillId="0" borderId="2" xfId="0" applyFont="1" applyFill="1" applyBorder="1"/>
    <xf numFmtId="0" fontId="6" fillId="0" borderId="1" xfId="0" applyFont="1" applyFill="1" applyBorder="1" applyAlignment="1">
      <alignment horizontal="right" indent="2"/>
    </xf>
    <xf numFmtId="0" fontId="6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0" fillId="0" borderId="0" xfId="0" applyFill="1"/>
    <xf numFmtId="0" fontId="6" fillId="0" borderId="2" xfId="0" applyFont="1" applyFill="1" applyBorder="1" applyAlignment="1">
      <alignment horizontal="left" indent="1"/>
    </xf>
    <xf numFmtId="0" fontId="6" fillId="0" borderId="3" xfId="0" applyFont="1" applyFill="1" applyBorder="1" applyAlignment="1">
      <alignment horizontal="left" indent="1"/>
    </xf>
    <xf numFmtId="0" fontId="5" fillId="0" borderId="0" xfId="0" applyFont="1" applyBorder="1" applyAlignment="1">
      <alignment horizontal="left" vertical="top" indent="1"/>
    </xf>
    <xf numFmtId="0" fontId="6" fillId="0" borderId="2" xfId="0" applyFont="1" applyFill="1" applyBorder="1" applyAlignment="1"/>
    <xf numFmtId="0" fontId="6" fillId="0" borderId="7" xfId="0" applyFont="1" applyFill="1" applyBorder="1" applyAlignment="1">
      <alignment horizontal="right" indent="1"/>
    </xf>
    <xf numFmtId="0" fontId="6" fillId="8" borderId="7" xfId="0" applyFont="1" applyFill="1" applyBorder="1" applyAlignment="1">
      <alignment horizontal="right" indent="1"/>
    </xf>
    <xf numFmtId="0" fontId="6" fillId="0" borderId="8" xfId="0" applyFont="1" applyFill="1" applyBorder="1" applyAlignment="1">
      <alignment horizontal="left" indent="1"/>
    </xf>
    <xf numFmtId="0" fontId="6" fillId="8" borderId="8" xfId="0" applyFont="1" applyFill="1" applyBorder="1" applyAlignment="1">
      <alignment horizontal="lef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 indent="2"/>
    </xf>
    <xf numFmtId="0" fontId="5" fillId="9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5" fontId="5" fillId="9" borderId="4" xfId="0" applyNumberFormat="1" applyFont="1" applyFill="1" applyBorder="1" applyAlignment="1">
      <alignment horizontal="center" vertical="center"/>
    </xf>
    <xf numFmtId="45" fontId="5" fillId="9" borderId="5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164" fontId="0" fillId="0" borderId="0" xfId="0" applyNumberFormat="1" applyFill="1"/>
    <xf numFmtId="164" fontId="4" fillId="0" borderId="0" xfId="0" applyNumberFormat="1" applyFont="1"/>
    <xf numFmtId="164" fontId="4" fillId="0" borderId="0" xfId="0" applyNumberFormat="1" applyFont="1" applyFill="1"/>
    <xf numFmtId="0" fontId="6" fillId="10" borderId="1" xfId="0" applyFont="1" applyFill="1" applyBorder="1" applyAlignment="1">
      <alignment horizontal="right" indent="2"/>
    </xf>
    <xf numFmtId="0" fontId="6" fillId="10" borderId="1" xfId="0" applyFont="1" applyFill="1" applyBorder="1" applyAlignment="1">
      <alignment horizontal="left" indent="1"/>
    </xf>
    <xf numFmtId="2" fontId="6" fillId="10" borderId="1" xfId="0" applyNumberFormat="1" applyFont="1" applyFill="1" applyBorder="1" applyAlignment="1">
      <alignment horizontal="left" indent="1"/>
    </xf>
    <xf numFmtId="0" fontId="6" fillId="1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indent="1"/>
    </xf>
    <xf numFmtId="0" fontId="6" fillId="0" borderId="2" xfId="0" applyFont="1" applyFill="1" applyBorder="1" applyAlignment="1"/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right" indent="1"/>
    </xf>
    <xf numFmtId="0" fontId="6" fillId="11" borderId="2" xfId="0" applyFont="1" applyFill="1" applyBorder="1" applyAlignment="1"/>
    <xf numFmtId="0" fontId="6" fillId="11" borderId="2" xfId="0" applyFont="1" applyFill="1" applyBorder="1" applyAlignment="1">
      <alignment horizontal="left" indent="1"/>
    </xf>
    <xf numFmtId="0" fontId="6" fillId="0" borderId="0" xfId="0" applyFont="1" applyFill="1" applyBorder="1" applyAlignment="1"/>
    <xf numFmtId="0" fontId="4" fillId="11" borderId="2" xfId="0" applyFont="1" applyFill="1" applyBorder="1"/>
    <xf numFmtId="0" fontId="6" fillId="0" borderId="2" xfId="0" applyFont="1" applyBorder="1" applyAlignment="1">
      <alignment horizontal="right" indent="1"/>
    </xf>
    <xf numFmtId="45" fontId="6" fillId="0" borderId="2" xfId="0" applyNumberFormat="1" applyFont="1" applyBorder="1" applyAlignment="1"/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/>
    <xf numFmtId="0" fontId="7" fillId="0" borderId="2" xfId="0" applyFont="1" applyFill="1" applyBorder="1" applyAlignment="1">
      <alignment horizontal="left" indent="1"/>
    </xf>
    <xf numFmtId="49" fontId="4" fillId="0" borderId="2" xfId="0" applyNumberFormat="1" applyFont="1" applyBorder="1" applyAlignment="1">
      <alignment horizontal="center" vertical="center"/>
    </xf>
    <xf numFmtId="45" fontId="6" fillId="0" borderId="2" xfId="0" applyNumberFormat="1" applyFont="1" applyFill="1" applyBorder="1" applyAlignment="1"/>
    <xf numFmtId="45" fontId="6" fillId="0" borderId="4" xfId="0" applyNumberFormat="1" applyFont="1" applyBorder="1" applyAlignment="1">
      <alignment horizontal="left"/>
    </xf>
    <xf numFmtId="45" fontId="6" fillId="0" borderId="5" xfId="0" applyNumberFormat="1" applyFont="1" applyBorder="1" applyAlignment="1">
      <alignment horizontal="left"/>
    </xf>
    <xf numFmtId="0" fontId="6" fillId="10" borderId="7" xfId="0" applyFont="1" applyFill="1" applyBorder="1" applyAlignment="1">
      <alignment horizontal="right" indent="1"/>
    </xf>
    <xf numFmtId="0" fontId="6" fillId="10" borderId="8" xfId="0" applyFont="1" applyFill="1" applyBorder="1" applyAlignment="1">
      <alignment horizontal="left" indent="1"/>
    </xf>
    <xf numFmtId="0" fontId="5" fillId="2" borderId="9" xfId="0" applyFont="1" applyFill="1" applyBorder="1" applyAlignment="1">
      <alignment horizontal="center" vertical="center"/>
    </xf>
    <xf numFmtId="164" fontId="0" fillId="10" borderId="2" xfId="0" applyNumberFormat="1" applyFill="1" applyBorder="1"/>
    <xf numFmtId="164" fontId="0" fillId="0" borderId="2" xfId="0" applyNumberFormat="1" applyFill="1" applyBorder="1"/>
    <xf numFmtId="164" fontId="4" fillId="0" borderId="2" xfId="0" applyNumberFormat="1" applyFont="1" applyFill="1" applyBorder="1"/>
    <xf numFmtId="164" fontId="0" fillId="8" borderId="2" xfId="0" applyNumberFormat="1" applyFill="1" applyBorder="1"/>
    <xf numFmtId="164" fontId="6" fillId="0" borderId="2" xfId="0" applyNumberFormat="1" applyFont="1" applyFill="1" applyBorder="1" applyAlignment="1">
      <alignment horizontal="center"/>
    </xf>
    <xf numFmtId="0" fontId="9" fillId="0" borderId="0" xfId="0" applyFont="1"/>
    <xf numFmtId="0" fontId="3" fillId="8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46" fontId="3" fillId="10" borderId="1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right" vertical="center"/>
    </xf>
    <xf numFmtId="21" fontId="3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horizontal="righ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CC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29"/>
  <sheetViews>
    <sheetView tabSelected="1" workbookViewId="0">
      <pane ySplit="6" topLeftCell="A7" activePane="bottomLeft" state="frozenSplit"/>
      <selection pane="bottomLeft" activeCell="AB11" sqref="AB11"/>
    </sheetView>
  </sheetViews>
  <sheetFormatPr defaultRowHeight="12.75" x14ac:dyDescent="0.2"/>
  <cols>
    <col min="1" max="1" width="9.5703125" customWidth="1"/>
    <col min="2" max="2" width="14.85546875" customWidth="1"/>
    <col min="3" max="3" width="11.5703125" customWidth="1"/>
    <col min="4" max="4" width="11.7109375" customWidth="1"/>
    <col min="5" max="5" width="11.85546875" bestFit="1" customWidth="1"/>
    <col min="6" max="6" width="24" bestFit="1" customWidth="1"/>
    <col min="7" max="8" width="10.28515625" customWidth="1"/>
    <col min="9" max="9" width="5.28515625" bestFit="1" customWidth="1"/>
    <col min="10" max="10" width="5.28515625" customWidth="1"/>
    <col min="11" max="16" width="4.85546875" customWidth="1"/>
    <col min="17" max="17" width="5.28515625" bestFit="1" customWidth="1"/>
    <col min="18" max="18" width="5.28515625" customWidth="1"/>
    <col min="19" max="23" width="4.85546875" customWidth="1"/>
    <col min="25" max="25" width="10.140625" bestFit="1" customWidth="1"/>
  </cols>
  <sheetData>
    <row r="2" spans="1:28" s="1" customFormat="1" ht="20.100000000000001" customHeight="1" x14ac:dyDescent="0.2">
      <c r="A2" s="99" t="s">
        <v>136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8" s="2" customFormat="1" ht="18" customHeight="1" x14ac:dyDescent="0.2">
      <c r="A3" s="100" t="s">
        <v>137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 t="s">
        <v>138</v>
      </c>
    </row>
    <row r="4" spans="1:28" s="2" customFormat="1" ht="18" customHeight="1" x14ac:dyDescent="0.2">
      <c r="A4" s="97" t="s">
        <v>240</v>
      </c>
      <c r="B4" s="97"/>
      <c r="C4" s="93" t="s">
        <v>241</v>
      </c>
      <c r="D4" s="94">
        <v>2.0254629629629629E-2</v>
      </c>
      <c r="E4" s="93">
        <v>2016</v>
      </c>
      <c r="F4" s="95" t="s">
        <v>242</v>
      </c>
      <c r="G4" s="96">
        <v>2.2222222222222223E-2</v>
      </c>
      <c r="H4" s="92">
        <v>2015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</row>
    <row r="5" spans="1:28" s="3" customFormat="1" ht="18" customHeight="1" x14ac:dyDescent="0.2">
      <c r="A5" s="47" t="s">
        <v>0</v>
      </c>
      <c r="B5" s="47"/>
      <c r="C5" s="47"/>
      <c r="D5" s="47"/>
      <c r="E5" s="47"/>
      <c r="F5" s="47"/>
      <c r="G5" s="47"/>
      <c r="H5" s="15"/>
      <c r="I5" s="48" t="s">
        <v>1</v>
      </c>
      <c r="J5" s="48"/>
      <c r="K5" s="48"/>
      <c r="L5" s="48"/>
      <c r="M5" s="48"/>
      <c r="N5" s="48"/>
      <c r="O5" s="48"/>
      <c r="P5" s="48"/>
      <c r="Q5" s="49" t="s">
        <v>2</v>
      </c>
      <c r="R5" s="49"/>
      <c r="S5" s="49"/>
      <c r="T5" s="49"/>
      <c r="U5" s="49"/>
      <c r="V5" s="49"/>
      <c r="W5" s="49"/>
    </row>
    <row r="6" spans="1:28" s="4" customFormat="1" ht="18" customHeight="1" x14ac:dyDescent="0.2">
      <c r="A6" s="15" t="s">
        <v>3</v>
      </c>
      <c r="B6" s="15" t="s">
        <v>4</v>
      </c>
      <c r="C6" s="85" t="s">
        <v>5</v>
      </c>
      <c r="D6" s="47" t="s">
        <v>6</v>
      </c>
      <c r="E6" s="47"/>
      <c r="F6" s="16" t="s">
        <v>7</v>
      </c>
      <c r="G6" s="15" t="s">
        <v>8</v>
      </c>
      <c r="H6" s="15" t="s">
        <v>92</v>
      </c>
      <c r="I6" s="17" t="s">
        <v>23</v>
      </c>
      <c r="J6" s="17" t="s">
        <v>86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8" t="s">
        <v>14</v>
      </c>
      <c r="Q6" s="19" t="s">
        <v>23</v>
      </c>
      <c r="R6" s="19" t="s">
        <v>86</v>
      </c>
      <c r="S6" s="20" t="s">
        <v>9</v>
      </c>
      <c r="T6" s="20" t="s">
        <v>10</v>
      </c>
      <c r="U6" s="20" t="s">
        <v>11</v>
      </c>
      <c r="V6" s="20" t="s">
        <v>12</v>
      </c>
      <c r="W6" s="20" t="s">
        <v>13</v>
      </c>
    </row>
    <row r="7" spans="1:28" ht="15" x14ac:dyDescent="0.2">
      <c r="A7" s="60">
        <v>1</v>
      </c>
      <c r="B7" s="83">
        <v>69</v>
      </c>
      <c r="C7" s="86">
        <v>2.0833333333333332E-2</v>
      </c>
      <c r="D7" s="84" t="s">
        <v>47</v>
      </c>
      <c r="E7" s="61" t="s">
        <v>180</v>
      </c>
      <c r="F7" s="61" t="s">
        <v>181</v>
      </c>
      <c r="G7" s="61" t="s">
        <v>15</v>
      </c>
      <c r="H7" s="62">
        <f>(1+($H$104-C7)/C7)*100</f>
        <v>104.59999999999998</v>
      </c>
      <c r="I7" s="61">
        <v>1</v>
      </c>
      <c r="J7" s="61"/>
      <c r="K7" s="63"/>
      <c r="L7" s="63">
        <v>1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Z7" s="56"/>
      <c r="AA7" s="56"/>
      <c r="AB7" s="27"/>
    </row>
    <row r="8" spans="1:28" ht="15" x14ac:dyDescent="0.2">
      <c r="A8" s="60">
        <v>2</v>
      </c>
      <c r="B8" s="83">
        <v>11</v>
      </c>
      <c r="C8" s="86">
        <v>2.1562499999999998E-2</v>
      </c>
      <c r="D8" s="84" t="s">
        <v>141</v>
      </c>
      <c r="E8" s="61" t="s">
        <v>150</v>
      </c>
      <c r="F8" s="61" t="s">
        <v>151</v>
      </c>
      <c r="G8" s="61" t="s">
        <v>15</v>
      </c>
      <c r="H8" s="62">
        <f>(1+($H$104-C8)/C8)*100</f>
        <v>101.06280193236714</v>
      </c>
      <c r="I8" s="61">
        <v>2</v>
      </c>
      <c r="J8" s="61"/>
      <c r="K8" s="63"/>
      <c r="L8" s="63">
        <v>2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Z8" s="56"/>
      <c r="AA8" s="56"/>
      <c r="AB8" s="91"/>
    </row>
    <row r="9" spans="1:28" ht="15" x14ac:dyDescent="0.2">
      <c r="A9" s="60">
        <v>3</v>
      </c>
      <c r="B9" s="83">
        <v>16</v>
      </c>
      <c r="C9" s="86">
        <v>2.1712962962962962E-2</v>
      </c>
      <c r="D9" s="84" t="s">
        <v>54</v>
      </c>
      <c r="E9" s="61" t="s">
        <v>157</v>
      </c>
      <c r="F9" s="61" t="s">
        <v>49</v>
      </c>
      <c r="G9" s="61" t="s">
        <v>52</v>
      </c>
      <c r="H9" s="62">
        <f>(1+($H$104-C9)/C9)*100</f>
        <v>100.36247334754798</v>
      </c>
      <c r="I9" s="61">
        <v>3</v>
      </c>
      <c r="J9" s="61"/>
      <c r="K9" s="63"/>
      <c r="L9" s="63"/>
      <c r="M9" s="63">
        <v>1</v>
      </c>
      <c r="N9" s="22"/>
      <c r="O9" s="22"/>
      <c r="P9" s="22"/>
      <c r="Q9" s="22"/>
      <c r="R9" s="22"/>
      <c r="S9" s="22"/>
      <c r="T9" s="22"/>
      <c r="U9" s="22"/>
      <c r="V9" s="22"/>
      <c r="W9" s="22"/>
      <c r="Z9" s="56"/>
      <c r="AA9" s="56"/>
      <c r="AB9" s="91"/>
    </row>
    <row r="10" spans="1:28" ht="12.75" customHeight="1" x14ac:dyDescent="0.2">
      <c r="A10" s="60">
        <v>4</v>
      </c>
      <c r="B10" s="83">
        <v>89</v>
      </c>
      <c r="C10" s="86">
        <v>2.225694444444444E-2</v>
      </c>
      <c r="D10" s="84" t="s">
        <v>127</v>
      </c>
      <c r="E10" s="61" t="s">
        <v>128</v>
      </c>
      <c r="F10" s="61" t="s">
        <v>24</v>
      </c>
      <c r="G10" s="61" t="s">
        <v>33</v>
      </c>
      <c r="H10" s="62">
        <f>(1+($H$104-C10)/C10)*100</f>
        <v>97.909516380655234</v>
      </c>
      <c r="I10" s="61">
        <v>4</v>
      </c>
      <c r="J10" s="61"/>
      <c r="K10" s="63"/>
      <c r="L10" s="63"/>
      <c r="M10" s="63"/>
      <c r="N10" s="63">
        <v>1</v>
      </c>
      <c r="O10" s="22"/>
      <c r="P10" s="22"/>
      <c r="Q10" s="22"/>
      <c r="R10" s="22"/>
      <c r="S10" s="22"/>
      <c r="T10" s="22"/>
      <c r="U10" s="22"/>
      <c r="V10" s="22"/>
      <c r="W10" s="22"/>
      <c r="Z10" s="56"/>
      <c r="AA10" s="56"/>
      <c r="AB10" s="27"/>
    </row>
    <row r="11" spans="1:28" ht="12.75" customHeight="1" x14ac:dyDescent="0.2">
      <c r="A11" s="60">
        <v>5</v>
      </c>
      <c r="B11" s="83">
        <v>48</v>
      </c>
      <c r="C11" s="86">
        <v>2.2592592592592591E-2</v>
      </c>
      <c r="D11" s="84" t="s">
        <v>55</v>
      </c>
      <c r="E11" s="61" t="s">
        <v>48</v>
      </c>
      <c r="F11" s="61" t="s">
        <v>239</v>
      </c>
      <c r="G11" s="61" t="s">
        <v>52</v>
      </c>
      <c r="H11" s="62">
        <f>(1+($H$104-C11)/C11)*100</f>
        <v>96.454918032786878</v>
      </c>
      <c r="I11" s="61">
        <v>5</v>
      </c>
      <c r="J11" s="61"/>
      <c r="K11" s="63"/>
      <c r="L11" s="63"/>
      <c r="M11" s="63">
        <v>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Z11" s="56"/>
      <c r="AA11" s="56"/>
      <c r="AB11" s="27"/>
    </row>
    <row r="12" spans="1:28" ht="15" x14ac:dyDescent="0.2">
      <c r="A12" s="31">
        <v>6</v>
      </c>
      <c r="B12" s="39">
        <v>85</v>
      </c>
      <c r="C12" s="87">
        <v>2.3287037037037037E-2</v>
      </c>
      <c r="D12" s="41" t="s">
        <v>224</v>
      </c>
      <c r="E12" s="21" t="s">
        <v>120</v>
      </c>
      <c r="F12" s="21" t="s">
        <v>239</v>
      </c>
      <c r="G12" s="21" t="s">
        <v>15</v>
      </c>
      <c r="H12" s="28">
        <f>(1+($H$104-C12)/C12)*100</f>
        <v>93.578528827037772</v>
      </c>
      <c r="I12" s="21">
        <v>6</v>
      </c>
      <c r="J12" s="21"/>
      <c r="K12" s="22"/>
      <c r="L12" s="22">
        <v>3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Z12" s="56"/>
      <c r="AA12" s="56"/>
      <c r="AB12" s="27"/>
    </row>
    <row r="13" spans="1:28" ht="15" x14ac:dyDescent="0.2">
      <c r="A13" s="31">
        <v>7</v>
      </c>
      <c r="B13" s="39">
        <v>28</v>
      </c>
      <c r="C13" s="87">
        <v>2.3344907407407408E-2</v>
      </c>
      <c r="D13" s="41" t="s">
        <v>169</v>
      </c>
      <c r="E13" s="21" t="s">
        <v>69</v>
      </c>
      <c r="F13" s="21" t="s">
        <v>170</v>
      </c>
      <c r="G13" s="21" t="s">
        <v>15</v>
      </c>
      <c r="H13" s="28">
        <f>(1+($H$104-C13)/C13)*100</f>
        <v>93.346554288547338</v>
      </c>
      <c r="I13" s="21">
        <v>7</v>
      </c>
      <c r="J13" s="21"/>
      <c r="K13" s="22"/>
      <c r="L13" s="22">
        <v>4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Z13" s="56"/>
      <c r="AA13" s="56"/>
      <c r="AB13" s="27"/>
    </row>
    <row r="14" spans="1:28" ht="12.75" customHeight="1" x14ac:dyDescent="0.2">
      <c r="A14" s="31">
        <v>8</v>
      </c>
      <c r="B14" s="39">
        <v>81</v>
      </c>
      <c r="C14" s="87">
        <v>2.3622685185185188E-2</v>
      </c>
      <c r="D14" s="41" t="s">
        <v>72</v>
      </c>
      <c r="E14" s="21" t="s">
        <v>73</v>
      </c>
      <c r="F14" s="21" t="s">
        <v>217</v>
      </c>
      <c r="G14" s="21" t="s">
        <v>15</v>
      </c>
      <c r="H14" s="28">
        <f>(1+($H$104-C14)/C14)*100</f>
        <v>92.24889759921605</v>
      </c>
      <c r="I14" s="21">
        <v>8</v>
      </c>
      <c r="J14" s="21"/>
      <c r="K14" s="22"/>
      <c r="L14" s="22">
        <v>5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Z14" s="56"/>
      <c r="AA14" s="56"/>
      <c r="AB14" s="27"/>
    </row>
    <row r="15" spans="1:28" ht="12.75" customHeight="1" x14ac:dyDescent="0.2">
      <c r="A15" s="31">
        <v>9</v>
      </c>
      <c r="B15" s="39">
        <v>90</v>
      </c>
      <c r="C15" s="87">
        <v>2.388888888888889E-2</v>
      </c>
      <c r="D15" s="41" t="s">
        <v>74</v>
      </c>
      <c r="E15" s="21" t="s">
        <v>75</v>
      </c>
      <c r="F15" s="21" t="s">
        <v>106</v>
      </c>
      <c r="G15" s="21" t="s">
        <v>15</v>
      </c>
      <c r="H15" s="28">
        <f>(1+($H$104-C15)/C15)*100</f>
        <v>91.220930232558132</v>
      </c>
      <c r="I15" s="21">
        <v>9</v>
      </c>
      <c r="J15" s="21"/>
      <c r="K15" s="22"/>
      <c r="L15" s="22">
        <v>6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Z15" s="56"/>
      <c r="AA15" s="56"/>
      <c r="AB15" s="27"/>
    </row>
    <row r="16" spans="1:28" ht="15" x14ac:dyDescent="0.2">
      <c r="A16" s="31">
        <v>10</v>
      </c>
      <c r="B16" s="39">
        <v>10</v>
      </c>
      <c r="C16" s="87">
        <v>2.3923611111111114E-2</v>
      </c>
      <c r="D16" s="41" t="s">
        <v>47</v>
      </c>
      <c r="E16" s="21" t="s">
        <v>149</v>
      </c>
      <c r="F16" s="21" t="s">
        <v>67</v>
      </c>
      <c r="G16" s="21" t="s">
        <v>15</v>
      </c>
      <c r="H16" s="28">
        <f>(1+($H$104-C16)/C16)*100</f>
        <v>91.088534107402012</v>
      </c>
      <c r="I16" s="21">
        <v>10</v>
      </c>
      <c r="J16" s="21"/>
      <c r="K16" s="22"/>
      <c r="L16" s="22">
        <v>7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Z16" s="56"/>
      <c r="AA16" s="56"/>
      <c r="AB16" s="27"/>
    </row>
    <row r="17" spans="1:28" ht="15" x14ac:dyDescent="0.2">
      <c r="A17" s="31">
        <v>11</v>
      </c>
      <c r="B17" s="39">
        <v>35</v>
      </c>
      <c r="C17" s="87">
        <v>2.3981481481481479E-2</v>
      </c>
      <c r="D17" s="41" t="s">
        <v>109</v>
      </c>
      <c r="E17" s="21" t="s">
        <v>68</v>
      </c>
      <c r="F17" s="21" t="s">
        <v>159</v>
      </c>
      <c r="G17" s="21" t="s">
        <v>15</v>
      </c>
      <c r="H17" s="28">
        <f>(1+($H$104-C17)/C17)*100</f>
        <v>90.868725868725875</v>
      </c>
      <c r="I17" s="21">
        <v>11</v>
      </c>
      <c r="J17" s="21"/>
      <c r="K17" s="22"/>
      <c r="L17" s="22">
        <v>8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Y17" s="5"/>
      <c r="Z17" s="56"/>
      <c r="AA17" s="56"/>
      <c r="AB17" s="27"/>
    </row>
    <row r="18" spans="1:28" ht="12.75" customHeight="1" x14ac:dyDescent="0.2">
      <c r="A18" s="31">
        <v>12</v>
      </c>
      <c r="B18" s="39">
        <v>3</v>
      </c>
      <c r="C18" s="87">
        <v>2.3993055555555556E-2</v>
      </c>
      <c r="D18" s="41" t="s">
        <v>115</v>
      </c>
      <c r="E18" s="21" t="s">
        <v>143</v>
      </c>
      <c r="F18" s="21" t="s">
        <v>144</v>
      </c>
      <c r="G18" s="21" t="s">
        <v>52</v>
      </c>
      <c r="H18" s="28">
        <f>(1+($H$104-C18)/C18)*100</f>
        <v>90.82489146164977</v>
      </c>
      <c r="I18" s="21">
        <v>12</v>
      </c>
      <c r="J18" s="21"/>
      <c r="K18" s="22"/>
      <c r="L18" s="22"/>
      <c r="M18" s="22">
        <v>3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Y18" s="5"/>
      <c r="Z18" s="56"/>
      <c r="AA18" s="56"/>
      <c r="AB18" s="27"/>
    </row>
    <row r="19" spans="1:28" ht="12.75" customHeight="1" x14ac:dyDescent="0.2">
      <c r="A19" s="31">
        <v>13</v>
      </c>
      <c r="B19" s="39">
        <v>24</v>
      </c>
      <c r="C19" s="87">
        <v>2.4212962962962964E-2</v>
      </c>
      <c r="D19" s="41" t="s">
        <v>50</v>
      </c>
      <c r="E19" s="21" t="s">
        <v>51</v>
      </c>
      <c r="F19" s="21" t="s">
        <v>25</v>
      </c>
      <c r="G19" s="21" t="s">
        <v>52</v>
      </c>
      <c r="H19" s="28">
        <f>(1+($H$104-C19)/C19)*100</f>
        <v>89.999999999999986</v>
      </c>
      <c r="I19" s="21">
        <v>13</v>
      </c>
      <c r="J19" s="21"/>
      <c r="K19" s="22"/>
      <c r="L19" s="22"/>
      <c r="M19" s="22">
        <v>4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Y19" s="6"/>
      <c r="Z19" s="56"/>
      <c r="AA19" s="56"/>
      <c r="AB19" s="27"/>
    </row>
    <row r="20" spans="1:28" ht="12.75" customHeight="1" x14ac:dyDescent="0.2">
      <c r="A20" s="31">
        <v>14</v>
      </c>
      <c r="B20" s="39">
        <v>87</v>
      </c>
      <c r="C20" s="88">
        <v>2.4224537037037034E-2</v>
      </c>
      <c r="D20" s="41" t="s">
        <v>98</v>
      </c>
      <c r="E20" s="21" t="s">
        <v>124</v>
      </c>
      <c r="F20" s="21" t="s">
        <v>16</v>
      </c>
      <c r="G20" s="21" t="s">
        <v>52</v>
      </c>
      <c r="H20" s="28">
        <f>(1+($H$104-C20)/C20)*100</f>
        <v>89.956999522216918</v>
      </c>
      <c r="I20" s="21">
        <v>14</v>
      </c>
      <c r="J20" s="21"/>
      <c r="K20" s="22"/>
      <c r="L20" s="22"/>
      <c r="M20" s="22">
        <v>5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Z20" s="56"/>
      <c r="AA20" s="56"/>
      <c r="AB20" s="58"/>
    </row>
    <row r="21" spans="1:28" ht="12.75" customHeight="1" x14ac:dyDescent="0.2">
      <c r="A21" s="23">
        <v>15</v>
      </c>
      <c r="B21" s="40">
        <v>34</v>
      </c>
      <c r="C21" s="89">
        <v>2.4884259259259259E-2</v>
      </c>
      <c r="D21" s="42" t="s">
        <v>175</v>
      </c>
      <c r="E21" s="24" t="s">
        <v>176</v>
      </c>
      <c r="F21" s="24" t="s">
        <v>16</v>
      </c>
      <c r="G21" s="24" t="s">
        <v>32</v>
      </c>
      <c r="H21" s="29">
        <f>(1+($H$104-C21)/C21)*100</f>
        <v>87.572093023255803</v>
      </c>
      <c r="I21" s="24"/>
      <c r="J21" s="24"/>
      <c r="K21" s="25"/>
      <c r="L21" s="25"/>
      <c r="M21" s="25"/>
      <c r="N21" s="25"/>
      <c r="O21" s="25"/>
      <c r="P21" s="25"/>
      <c r="Q21" s="25">
        <v>1</v>
      </c>
      <c r="R21" s="25"/>
      <c r="S21" s="25"/>
      <c r="T21" s="25"/>
      <c r="U21" s="25">
        <v>1</v>
      </c>
      <c r="V21" s="22"/>
      <c r="W21" s="22"/>
      <c r="Y21" s="5"/>
      <c r="Z21" s="56"/>
      <c r="AA21" s="56"/>
      <c r="AB21" s="27"/>
    </row>
    <row r="22" spans="1:28" ht="15" x14ac:dyDescent="0.2">
      <c r="A22" s="31">
        <v>16</v>
      </c>
      <c r="B22" s="39">
        <v>5</v>
      </c>
      <c r="C22" s="87">
        <v>2.5069444444444446E-2</v>
      </c>
      <c r="D22" s="41" t="s">
        <v>146</v>
      </c>
      <c r="E22" s="21" t="s">
        <v>147</v>
      </c>
      <c r="F22" s="21" t="s">
        <v>239</v>
      </c>
      <c r="G22" s="21" t="s">
        <v>15</v>
      </c>
      <c r="H22" s="28">
        <f>(1+($H$104-C22)/C22)*100</f>
        <v>86.925207756232666</v>
      </c>
      <c r="I22" s="21">
        <v>15</v>
      </c>
      <c r="J22" s="21"/>
      <c r="K22" s="22"/>
      <c r="L22" s="22">
        <v>9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Z22" s="56"/>
      <c r="AA22" s="56"/>
      <c r="AB22" s="27"/>
    </row>
    <row r="23" spans="1:28" ht="15" x14ac:dyDescent="0.2">
      <c r="A23" s="31">
        <v>17</v>
      </c>
      <c r="B23" s="39">
        <v>80</v>
      </c>
      <c r="C23" s="87">
        <v>2.5069444444444446E-2</v>
      </c>
      <c r="D23" s="41" t="s">
        <v>97</v>
      </c>
      <c r="E23" s="21" t="s">
        <v>125</v>
      </c>
      <c r="F23" s="21" t="s">
        <v>239</v>
      </c>
      <c r="G23" s="21" t="s">
        <v>15</v>
      </c>
      <c r="H23" s="28">
        <f>(1+($H$104-C23)/C23)*100</f>
        <v>86.925207756232666</v>
      </c>
      <c r="I23" s="21">
        <v>16</v>
      </c>
      <c r="J23" s="21"/>
      <c r="K23" s="22"/>
      <c r="L23" s="22">
        <v>10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Z23" s="56"/>
      <c r="AA23" s="56"/>
      <c r="AB23" s="27"/>
    </row>
    <row r="24" spans="1:28" ht="12.75" customHeight="1" x14ac:dyDescent="0.2">
      <c r="A24" s="31">
        <v>18</v>
      </c>
      <c r="B24" s="39">
        <v>78</v>
      </c>
      <c r="C24" s="87">
        <v>2.5347222222222219E-2</v>
      </c>
      <c r="D24" s="41" t="s">
        <v>214</v>
      </c>
      <c r="E24" s="21" t="s">
        <v>215</v>
      </c>
      <c r="F24" s="21" t="s">
        <v>216</v>
      </c>
      <c r="G24" s="21" t="s">
        <v>15</v>
      </c>
      <c r="H24" s="28">
        <f>(1+($H$104-C24)/C24)*100</f>
        <v>85.972602739726028</v>
      </c>
      <c r="I24" s="21">
        <v>17</v>
      </c>
      <c r="J24" s="21"/>
      <c r="K24" s="22"/>
      <c r="L24" s="22">
        <v>11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Z24" s="56"/>
      <c r="AA24" s="56"/>
      <c r="AB24" s="27"/>
    </row>
    <row r="25" spans="1:28" ht="12.75" customHeight="1" x14ac:dyDescent="0.2">
      <c r="A25" s="31">
        <v>19</v>
      </c>
      <c r="B25" s="39">
        <v>77</v>
      </c>
      <c r="C25" s="87">
        <v>2.5370370370370366E-2</v>
      </c>
      <c r="D25" s="41" t="s">
        <v>60</v>
      </c>
      <c r="E25" s="21" t="s">
        <v>213</v>
      </c>
      <c r="F25" s="21" t="s">
        <v>239</v>
      </c>
      <c r="G25" s="21" t="s">
        <v>15</v>
      </c>
      <c r="H25" s="28">
        <f>(1+($H$104-C25)/C25)*100</f>
        <v>85.894160583941613</v>
      </c>
      <c r="I25" s="21">
        <v>18</v>
      </c>
      <c r="J25" s="21"/>
      <c r="K25" s="22"/>
      <c r="L25" s="22">
        <v>12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Z25" s="56"/>
      <c r="AA25" s="56"/>
      <c r="AB25" s="27"/>
    </row>
    <row r="26" spans="1:28" ht="15" x14ac:dyDescent="0.2">
      <c r="A26" s="31">
        <v>20</v>
      </c>
      <c r="B26" s="39">
        <v>91</v>
      </c>
      <c r="C26" s="87">
        <v>2.539351851851852E-2</v>
      </c>
      <c r="D26" s="41" t="s">
        <v>47</v>
      </c>
      <c r="E26" s="21" t="s">
        <v>53</v>
      </c>
      <c r="F26" s="21" t="s">
        <v>19</v>
      </c>
      <c r="G26" s="21" t="s">
        <v>33</v>
      </c>
      <c r="H26" s="28">
        <f>(1+($H$104-C26)/C26)*100</f>
        <v>85.815861440291684</v>
      </c>
      <c r="I26" s="21">
        <v>19</v>
      </c>
      <c r="J26" s="21"/>
      <c r="K26" s="22"/>
      <c r="L26" s="22"/>
      <c r="M26" s="22"/>
      <c r="N26" s="22">
        <v>2</v>
      </c>
      <c r="O26" s="22"/>
      <c r="P26" s="22"/>
      <c r="Q26" s="22"/>
      <c r="R26" s="22"/>
      <c r="S26" s="22"/>
      <c r="T26" s="22"/>
      <c r="U26" s="22"/>
      <c r="V26" s="22"/>
      <c r="W26" s="22"/>
      <c r="Z26" s="56"/>
      <c r="AA26" s="56"/>
      <c r="AB26" s="27"/>
    </row>
    <row r="27" spans="1:28" ht="12.75" customHeight="1" x14ac:dyDescent="0.2">
      <c r="A27" s="31">
        <v>21</v>
      </c>
      <c r="B27" s="39">
        <v>92</v>
      </c>
      <c r="C27" s="87">
        <v>2.5752314814814815E-2</v>
      </c>
      <c r="D27" s="41" t="s">
        <v>227</v>
      </c>
      <c r="E27" s="21" t="s">
        <v>228</v>
      </c>
      <c r="F27" s="21" t="s">
        <v>239</v>
      </c>
      <c r="G27" s="21" t="s">
        <v>15</v>
      </c>
      <c r="H27" s="28">
        <f>(1+($H$104-C27)/C27)*100</f>
        <v>84.620224719101117</v>
      </c>
      <c r="I27" s="21">
        <v>20</v>
      </c>
      <c r="J27" s="21"/>
      <c r="K27" s="22"/>
      <c r="L27" s="22">
        <v>13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Z27" s="56"/>
      <c r="AA27" s="56"/>
      <c r="AB27" s="27"/>
    </row>
    <row r="28" spans="1:28" ht="12.75" customHeight="1" x14ac:dyDescent="0.2">
      <c r="A28" s="31">
        <v>22</v>
      </c>
      <c r="B28" s="39">
        <v>33</v>
      </c>
      <c r="C28" s="87">
        <v>2.5798611111111109E-2</v>
      </c>
      <c r="D28" s="41" t="s">
        <v>26</v>
      </c>
      <c r="E28" s="21" t="s">
        <v>174</v>
      </c>
      <c r="F28" s="21" t="s">
        <v>159</v>
      </c>
      <c r="G28" s="21" t="s">
        <v>15</v>
      </c>
      <c r="H28" s="28">
        <f>(1+($H$104-C28)/C28)*100</f>
        <v>84.468371467025577</v>
      </c>
      <c r="I28" s="21">
        <v>21</v>
      </c>
      <c r="J28" s="21"/>
      <c r="K28" s="22"/>
      <c r="L28" s="22">
        <v>14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Z28" s="56"/>
      <c r="AA28" s="56"/>
      <c r="AB28" s="27"/>
    </row>
    <row r="29" spans="1:28" ht="12.75" customHeight="1" x14ac:dyDescent="0.2">
      <c r="A29" s="31">
        <v>23</v>
      </c>
      <c r="B29" s="39">
        <v>88</v>
      </c>
      <c r="C29" s="87">
        <v>2.5914351851851855E-2</v>
      </c>
      <c r="D29" s="41" t="s">
        <v>71</v>
      </c>
      <c r="E29" s="21" t="s">
        <v>38</v>
      </c>
      <c r="F29" s="21" t="s">
        <v>17</v>
      </c>
      <c r="G29" s="21" t="s">
        <v>52</v>
      </c>
      <c r="H29" s="28">
        <f>(1+($H$104-C29)/C29)*100</f>
        <v>84.091112103617661</v>
      </c>
      <c r="I29" s="21">
        <v>22</v>
      </c>
      <c r="J29" s="21"/>
      <c r="K29" s="22"/>
      <c r="L29" s="22"/>
      <c r="M29" s="22">
        <v>6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Z29" s="56"/>
      <c r="AA29" s="56"/>
      <c r="AB29" s="27"/>
    </row>
    <row r="30" spans="1:28" ht="15" x14ac:dyDescent="0.2">
      <c r="A30" s="31">
        <v>24</v>
      </c>
      <c r="B30" s="39">
        <v>51</v>
      </c>
      <c r="C30" s="87">
        <v>2.5949074074074072E-2</v>
      </c>
      <c r="D30" s="41" t="s">
        <v>107</v>
      </c>
      <c r="E30" s="21" t="s">
        <v>61</v>
      </c>
      <c r="F30" s="21" t="s">
        <v>25</v>
      </c>
      <c r="G30" s="21" t="s">
        <v>52</v>
      </c>
      <c r="H30" s="28">
        <f>(1+($H$104-C30)/C30)*100</f>
        <v>83.978590544157001</v>
      </c>
      <c r="I30" s="21">
        <v>23</v>
      </c>
      <c r="J30" s="21"/>
      <c r="K30" s="22"/>
      <c r="L30" s="22"/>
      <c r="M30" s="22">
        <v>7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Z30" s="56"/>
      <c r="AA30" s="56"/>
      <c r="AB30" s="27"/>
    </row>
    <row r="31" spans="1:28" ht="12.75" customHeight="1" x14ac:dyDescent="0.2">
      <c r="A31" s="31">
        <v>25</v>
      </c>
      <c r="B31" s="39">
        <v>23</v>
      </c>
      <c r="C31" s="87">
        <v>2.5983796296296297E-2</v>
      </c>
      <c r="D31" s="41" t="s">
        <v>26</v>
      </c>
      <c r="E31" s="21" t="s">
        <v>164</v>
      </c>
      <c r="F31" s="21" t="s">
        <v>105</v>
      </c>
      <c r="G31" s="21" t="s">
        <v>52</v>
      </c>
      <c r="H31" s="28">
        <f>(1+($H$104-C31)/C31)*100</f>
        <v>83.866369710467694</v>
      </c>
      <c r="I31" s="21">
        <v>24</v>
      </c>
      <c r="J31" s="21"/>
      <c r="K31" s="22"/>
      <c r="L31" s="22"/>
      <c r="M31" s="22">
        <v>8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Z31" s="56"/>
      <c r="AA31" s="56"/>
      <c r="AB31" s="27"/>
    </row>
    <row r="32" spans="1:28" ht="12.75" customHeight="1" x14ac:dyDescent="0.2">
      <c r="A32" s="23">
        <v>26</v>
      </c>
      <c r="B32" s="40">
        <v>66</v>
      </c>
      <c r="C32" s="89">
        <v>2.6030092592592594E-2</v>
      </c>
      <c r="D32" s="42" t="s">
        <v>77</v>
      </c>
      <c r="E32" s="24" t="s">
        <v>207</v>
      </c>
      <c r="F32" s="24" t="s">
        <v>106</v>
      </c>
      <c r="G32" s="24" t="s">
        <v>21</v>
      </c>
      <c r="H32" s="29">
        <f>(1+($H$104-C32)/C32)*100</f>
        <v>83.717207647843466</v>
      </c>
      <c r="I32" s="24"/>
      <c r="J32" s="24"/>
      <c r="K32" s="25"/>
      <c r="L32" s="25"/>
      <c r="M32" s="25"/>
      <c r="N32" s="25"/>
      <c r="O32" s="25"/>
      <c r="P32" s="25"/>
      <c r="Q32" s="25">
        <v>2</v>
      </c>
      <c r="R32" s="22"/>
      <c r="S32" s="22"/>
      <c r="T32" s="22">
        <v>1</v>
      </c>
      <c r="U32" s="22"/>
      <c r="V32" s="22"/>
      <c r="W32" s="22"/>
      <c r="Z32" s="56"/>
      <c r="AA32" s="56"/>
      <c r="AB32" s="27"/>
    </row>
    <row r="33" spans="1:28" ht="12.75" customHeight="1" x14ac:dyDescent="0.2">
      <c r="A33" s="31">
        <v>27</v>
      </c>
      <c r="B33" s="39">
        <v>62</v>
      </c>
      <c r="C33" s="87">
        <v>2.6516203703703698E-2</v>
      </c>
      <c r="D33" s="41" t="s">
        <v>111</v>
      </c>
      <c r="E33" s="21" t="s">
        <v>158</v>
      </c>
      <c r="F33" s="21" t="s">
        <v>17</v>
      </c>
      <c r="G33" s="21" t="s">
        <v>15</v>
      </c>
      <c r="H33" s="28">
        <f>(1+($H$104-C33)/C33)*100</f>
        <v>82.182453077258842</v>
      </c>
      <c r="I33" s="21">
        <v>25</v>
      </c>
      <c r="J33" s="21"/>
      <c r="K33" s="22"/>
      <c r="L33" s="22">
        <v>15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Z33" s="56"/>
      <c r="AA33" s="56"/>
      <c r="AB33" s="27"/>
    </row>
    <row r="34" spans="1:28" ht="15" x14ac:dyDescent="0.2">
      <c r="A34" s="31">
        <v>28</v>
      </c>
      <c r="B34" s="39">
        <v>7</v>
      </c>
      <c r="C34" s="87">
        <v>2.6539351851851852E-2</v>
      </c>
      <c r="D34" s="41" t="s">
        <v>112</v>
      </c>
      <c r="E34" s="21" t="s">
        <v>148</v>
      </c>
      <c r="F34" s="21" t="s">
        <v>239</v>
      </c>
      <c r="G34" s="21" t="s">
        <v>15</v>
      </c>
      <c r="H34" s="28">
        <f>(1+($H$104-C34)/C34)*100</f>
        <v>82.110771914522445</v>
      </c>
      <c r="I34" s="21">
        <v>26</v>
      </c>
      <c r="J34" s="21"/>
      <c r="K34" s="22"/>
      <c r="L34" s="22">
        <v>16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Z34" s="56"/>
      <c r="AA34" s="56"/>
      <c r="AB34" s="27"/>
    </row>
    <row r="35" spans="1:28" ht="12.75" customHeight="1" x14ac:dyDescent="0.2">
      <c r="A35" s="23">
        <v>29</v>
      </c>
      <c r="B35" s="40">
        <v>8</v>
      </c>
      <c r="C35" s="89">
        <v>2.6550925925925926E-2</v>
      </c>
      <c r="D35" s="42" t="s">
        <v>34</v>
      </c>
      <c r="E35" s="24" t="s">
        <v>35</v>
      </c>
      <c r="F35" s="24" t="s">
        <v>16</v>
      </c>
      <c r="G35" s="24" t="s">
        <v>37</v>
      </c>
      <c r="H35" s="29">
        <f>(1+($H$104-C35)/C35)*100</f>
        <v>82.074978204010449</v>
      </c>
      <c r="I35" s="24"/>
      <c r="J35" s="24"/>
      <c r="K35" s="25"/>
      <c r="L35" s="25"/>
      <c r="M35" s="25"/>
      <c r="N35" s="25"/>
      <c r="O35" s="25"/>
      <c r="P35" s="25"/>
      <c r="Q35" s="25">
        <v>3</v>
      </c>
      <c r="R35" s="25"/>
      <c r="S35" s="25"/>
      <c r="T35" s="25"/>
      <c r="U35" s="25"/>
      <c r="V35" s="25">
        <v>1</v>
      </c>
      <c r="W35" s="22"/>
      <c r="Z35" s="56"/>
      <c r="AA35" s="56"/>
      <c r="AB35" s="27"/>
    </row>
    <row r="36" spans="1:28" ht="15" x14ac:dyDescent="0.2">
      <c r="A36" s="60">
        <v>30</v>
      </c>
      <c r="B36" s="83">
        <v>27</v>
      </c>
      <c r="C36" s="86">
        <v>2.6585648148148146E-2</v>
      </c>
      <c r="D36" s="84" t="s">
        <v>42</v>
      </c>
      <c r="E36" s="61" t="s">
        <v>84</v>
      </c>
      <c r="F36" s="61" t="s">
        <v>106</v>
      </c>
      <c r="G36" s="61" t="s">
        <v>78</v>
      </c>
      <c r="H36" s="62">
        <f>(1+($H$104-C36)/C36)*100</f>
        <v>81.967784066173266</v>
      </c>
      <c r="I36" s="61">
        <v>27</v>
      </c>
      <c r="J36" s="61"/>
      <c r="K36" s="63"/>
      <c r="L36" s="63"/>
      <c r="M36" s="63"/>
      <c r="N36" s="63"/>
      <c r="O36" s="63">
        <v>1</v>
      </c>
      <c r="P36" s="22"/>
      <c r="Q36" s="22"/>
      <c r="R36" s="22"/>
      <c r="S36" s="22"/>
      <c r="T36" s="22"/>
      <c r="U36" s="22"/>
      <c r="V36" s="22"/>
      <c r="W36" s="22"/>
      <c r="Z36" s="56"/>
      <c r="AA36" s="56"/>
      <c r="AB36" s="27"/>
    </row>
    <row r="37" spans="1:28" ht="12.75" customHeight="1" x14ac:dyDescent="0.2">
      <c r="A37" s="31">
        <v>31</v>
      </c>
      <c r="B37" s="39">
        <v>30</v>
      </c>
      <c r="C37" s="87">
        <v>2.6967592592592595E-2</v>
      </c>
      <c r="D37" s="41" t="s">
        <v>112</v>
      </c>
      <c r="E37" s="21" t="s">
        <v>173</v>
      </c>
      <c r="F37" s="21" t="s">
        <v>16</v>
      </c>
      <c r="G37" s="21" t="s">
        <v>15</v>
      </c>
      <c r="H37" s="28">
        <f>(1+($H$104-C37)/C37)*100</f>
        <v>80.806866952789676</v>
      </c>
      <c r="I37" s="21">
        <v>28</v>
      </c>
      <c r="J37" s="21"/>
      <c r="K37" s="22"/>
      <c r="L37" s="22">
        <v>17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Z37" s="56"/>
      <c r="AA37" s="56"/>
      <c r="AB37" s="27"/>
    </row>
    <row r="38" spans="1:28" ht="15" x14ac:dyDescent="0.2">
      <c r="A38" s="31">
        <v>32</v>
      </c>
      <c r="B38" s="39">
        <v>52</v>
      </c>
      <c r="C38" s="87">
        <v>2.7071759259259257E-2</v>
      </c>
      <c r="D38" s="41" t="s">
        <v>195</v>
      </c>
      <c r="E38" s="21" t="s">
        <v>196</v>
      </c>
      <c r="F38" s="21" t="s">
        <v>197</v>
      </c>
      <c r="G38" s="21" t="s">
        <v>15</v>
      </c>
      <c r="H38" s="28">
        <f>(1+($H$104-C38)/C38)*100</f>
        <v>80.495938435228737</v>
      </c>
      <c r="I38" s="21">
        <v>29</v>
      </c>
      <c r="J38" s="21"/>
      <c r="K38" s="22"/>
      <c r="L38" s="22">
        <v>18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Z38" s="56"/>
      <c r="AA38" s="56"/>
      <c r="AB38" s="27"/>
    </row>
    <row r="39" spans="1:28" ht="12.75" customHeight="1" x14ac:dyDescent="0.2">
      <c r="A39" s="31">
        <v>33</v>
      </c>
      <c r="B39" s="39">
        <v>13</v>
      </c>
      <c r="C39" s="87">
        <v>2.7083333333333334E-2</v>
      </c>
      <c r="D39" s="41" t="s">
        <v>152</v>
      </c>
      <c r="E39" s="21" t="s">
        <v>153</v>
      </c>
      <c r="F39" s="21" t="s">
        <v>20</v>
      </c>
      <c r="G39" s="21" t="s">
        <v>52</v>
      </c>
      <c r="H39" s="28">
        <f>(1+($H$104-C39)/C39)*100</f>
        <v>80.461538461538453</v>
      </c>
      <c r="I39" s="21">
        <v>30</v>
      </c>
      <c r="J39" s="21"/>
      <c r="K39" s="22"/>
      <c r="L39" s="22"/>
      <c r="M39" s="22">
        <v>9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Z39" s="56"/>
      <c r="AA39" s="56"/>
      <c r="AB39" s="27"/>
    </row>
    <row r="40" spans="1:28" ht="15" x14ac:dyDescent="0.2">
      <c r="A40" s="31">
        <v>34</v>
      </c>
      <c r="B40" s="39">
        <v>75</v>
      </c>
      <c r="C40" s="87">
        <v>2.7094907407407404E-2</v>
      </c>
      <c r="D40" s="41" t="s">
        <v>42</v>
      </c>
      <c r="E40" s="21" t="s">
        <v>212</v>
      </c>
      <c r="F40" s="21" t="s">
        <v>20</v>
      </c>
      <c r="G40" s="21" t="s">
        <v>15</v>
      </c>
      <c r="H40" s="28">
        <f>(1+($H$104-C40)/C40)*100</f>
        <v>80.427167876975645</v>
      </c>
      <c r="I40" s="21">
        <v>31</v>
      </c>
      <c r="J40" s="21"/>
      <c r="K40" s="22"/>
      <c r="L40" s="22">
        <v>19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Z40" s="56"/>
      <c r="AA40" s="56"/>
      <c r="AB40" s="27"/>
    </row>
    <row r="41" spans="1:28" ht="15" x14ac:dyDescent="0.2">
      <c r="A41" s="31">
        <v>35</v>
      </c>
      <c r="B41" s="39">
        <v>57</v>
      </c>
      <c r="C41" s="87">
        <v>2.7129629629629632E-2</v>
      </c>
      <c r="D41" s="41" t="s">
        <v>200</v>
      </c>
      <c r="E41" s="21" t="s">
        <v>201</v>
      </c>
      <c r="F41" s="21" t="s">
        <v>202</v>
      </c>
      <c r="G41" s="21" t="s">
        <v>52</v>
      </c>
      <c r="H41" s="28">
        <f>(1+($H$104-C41)/C41)*100</f>
        <v>80.324232081911234</v>
      </c>
      <c r="I41" s="21">
        <v>32</v>
      </c>
      <c r="J41" s="21"/>
      <c r="K41" s="22"/>
      <c r="L41" s="22"/>
      <c r="M41" s="22">
        <v>10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Z41" s="56"/>
      <c r="AA41" s="56"/>
      <c r="AB41" s="27"/>
    </row>
    <row r="42" spans="1:28" ht="12.75" customHeight="1" x14ac:dyDescent="0.2">
      <c r="A42" s="23">
        <v>36</v>
      </c>
      <c r="B42" s="40">
        <v>14</v>
      </c>
      <c r="C42" s="89">
        <v>2.71875E-2</v>
      </c>
      <c r="D42" s="42" t="s">
        <v>154</v>
      </c>
      <c r="E42" s="24" t="s">
        <v>155</v>
      </c>
      <c r="F42" s="24" t="s">
        <v>16</v>
      </c>
      <c r="G42" s="24" t="s">
        <v>32</v>
      </c>
      <c r="H42" s="29">
        <f>(1+($H$104-C42)/C42)*100</f>
        <v>80.153256704980834</v>
      </c>
      <c r="I42" s="24"/>
      <c r="J42" s="24"/>
      <c r="K42" s="25"/>
      <c r="L42" s="25"/>
      <c r="M42" s="25"/>
      <c r="N42" s="25"/>
      <c r="O42" s="25"/>
      <c r="P42" s="25"/>
      <c r="Q42" s="25">
        <v>4</v>
      </c>
      <c r="R42" s="25"/>
      <c r="S42" s="25"/>
      <c r="T42" s="25"/>
      <c r="U42" s="25">
        <v>2</v>
      </c>
      <c r="V42" s="22"/>
      <c r="W42" s="22"/>
      <c r="Z42" s="56"/>
      <c r="AA42" s="56"/>
      <c r="AB42" s="27"/>
    </row>
    <row r="43" spans="1:28" ht="15" x14ac:dyDescent="0.2">
      <c r="A43" s="31">
        <v>37</v>
      </c>
      <c r="B43" s="39">
        <v>9</v>
      </c>
      <c r="C43" s="87">
        <v>2.7488425925925927E-2</v>
      </c>
      <c r="D43" s="41" t="s">
        <v>107</v>
      </c>
      <c r="E43" s="21" t="s">
        <v>108</v>
      </c>
      <c r="F43" s="21" t="s">
        <v>18</v>
      </c>
      <c r="G43" s="21" t="s">
        <v>33</v>
      </c>
      <c r="H43" s="28">
        <f>(1+($H$104-C43)/C43)*100</f>
        <v>79.275789473684199</v>
      </c>
      <c r="I43" s="21">
        <v>33</v>
      </c>
      <c r="J43" s="21"/>
      <c r="K43" s="22"/>
      <c r="L43" s="22"/>
      <c r="M43" s="22"/>
      <c r="N43" s="22">
        <v>3</v>
      </c>
      <c r="O43" s="22"/>
      <c r="P43" s="22"/>
      <c r="Q43" s="22"/>
      <c r="R43" s="22"/>
      <c r="S43" s="22"/>
      <c r="T43" s="22"/>
      <c r="U43" s="22"/>
      <c r="V43" s="22"/>
      <c r="W43" s="22"/>
      <c r="Z43" s="56"/>
      <c r="AA43" s="56"/>
      <c r="AB43" s="27"/>
    </row>
    <row r="44" spans="1:28" ht="12.75" customHeight="1" x14ac:dyDescent="0.2">
      <c r="A44" s="31">
        <v>38</v>
      </c>
      <c r="B44" s="39">
        <v>2</v>
      </c>
      <c r="C44" s="87">
        <v>2.7546296296296294E-2</v>
      </c>
      <c r="D44" s="41" t="s">
        <v>39</v>
      </c>
      <c r="E44" s="21" t="s">
        <v>141</v>
      </c>
      <c r="F44" s="21" t="s">
        <v>142</v>
      </c>
      <c r="G44" s="21" t="s">
        <v>52</v>
      </c>
      <c r="H44" s="28">
        <f>(1+($H$104-C44)/C44)*100</f>
        <v>79.109243697478988</v>
      </c>
      <c r="I44" s="21">
        <v>34</v>
      </c>
      <c r="J44" s="21"/>
      <c r="K44" s="22"/>
      <c r="L44" s="22"/>
      <c r="M44" s="22">
        <v>11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Z44" s="56"/>
      <c r="AA44" s="56"/>
      <c r="AB44" s="27"/>
    </row>
    <row r="45" spans="1:28" ht="12.75" customHeight="1" x14ac:dyDescent="0.2">
      <c r="A45" s="31">
        <v>39</v>
      </c>
      <c r="B45" s="39">
        <v>71</v>
      </c>
      <c r="C45" s="87">
        <v>2.7569444444444448E-2</v>
      </c>
      <c r="D45" s="41" t="s">
        <v>58</v>
      </c>
      <c r="E45" s="21" t="s">
        <v>59</v>
      </c>
      <c r="F45" s="21" t="s">
        <v>16</v>
      </c>
      <c r="G45" s="21" t="s">
        <v>33</v>
      </c>
      <c r="H45" s="28">
        <f>(1+($H$104-C45)/C45)*100</f>
        <v>79.04282115869016</v>
      </c>
      <c r="I45" s="21">
        <v>35</v>
      </c>
      <c r="J45" s="21"/>
      <c r="K45" s="22"/>
      <c r="L45" s="22"/>
      <c r="M45" s="22"/>
      <c r="N45" s="22">
        <v>4</v>
      </c>
      <c r="O45" s="22"/>
      <c r="P45" s="22"/>
      <c r="Q45" s="22"/>
      <c r="R45" s="22"/>
      <c r="S45" s="22"/>
      <c r="T45" s="22"/>
      <c r="U45" s="22"/>
      <c r="V45" s="22"/>
      <c r="W45" s="22"/>
      <c r="Z45" s="56"/>
      <c r="AA45" s="56"/>
      <c r="AB45" s="27"/>
    </row>
    <row r="46" spans="1:28" ht="12.75" customHeight="1" x14ac:dyDescent="0.2">
      <c r="A46" s="31">
        <v>40</v>
      </c>
      <c r="B46" s="39">
        <v>54</v>
      </c>
      <c r="C46" s="87">
        <v>2.7592592592592596E-2</v>
      </c>
      <c r="D46" s="41" t="s">
        <v>26</v>
      </c>
      <c r="E46" s="21" t="s">
        <v>198</v>
      </c>
      <c r="F46" s="21" t="s">
        <v>17</v>
      </c>
      <c r="G46" s="21" t="s">
        <v>15</v>
      </c>
      <c r="H46" s="28">
        <f>(1+($H$104-C46)/C46)*100</f>
        <v>78.976510067114077</v>
      </c>
      <c r="I46" s="21">
        <v>36</v>
      </c>
      <c r="J46" s="21"/>
      <c r="K46" s="22"/>
      <c r="L46" s="22">
        <v>20</v>
      </c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Z46" s="56"/>
      <c r="AA46" s="56"/>
      <c r="AB46" s="27"/>
    </row>
    <row r="47" spans="1:28" s="34" customFormat="1" ht="12.75" customHeight="1" x14ac:dyDescent="0.2">
      <c r="A47" s="31">
        <v>41</v>
      </c>
      <c r="B47" s="39">
        <v>38</v>
      </c>
      <c r="C47" s="87">
        <v>2.7592592592592596E-2</v>
      </c>
      <c r="D47" s="41" t="s">
        <v>56</v>
      </c>
      <c r="E47" s="21" t="s">
        <v>57</v>
      </c>
      <c r="F47" s="21" t="s">
        <v>239</v>
      </c>
      <c r="G47" s="21" t="s">
        <v>52</v>
      </c>
      <c r="H47" s="28">
        <f>(1+($H$104-C47)/C47)*100</f>
        <v>78.976510067114077</v>
      </c>
      <c r="I47" s="21">
        <v>37</v>
      </c>
      <c r="J47" s="21"/>
      <c r="K47" s="22"/>
      <c r="L47" s="22"/>
      <c r="M47" s="22">
        <v>12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Z47" s="56"/>
      <c r="AA47" s="56"/>
      <c r="AB47" s="57"/>
    </row>
    <row r="48" spans="1:28" s="34" customFormat="1" ht="12.75" customHeight="1" x14ac:dyDescent="0.2">
      <c r="A48" s="31">
        <v>42</v>
      </c>
      <c r="B48" s="39">
        <v>6</v>
      </c>
      <c r="C48" s="87">
        <v>2.7708333333333331E-2</v>
      </c>
      <c r="D48" s="41" t="s">
        <v>39</v>
      </c>
      <c r="E48" s="21" t="s">
        <v>40</v>
      </c>
      <c r="F48" s="21" t="s">
        <v>181</v>
      </c>
      <c r="G48" s="21" t="s">
        <v>33</v>
      </c>
      <c r="H48" s="28">
        <f>(1+($H$104-C48)/C48)*100</f>
        <v>78.646616541353382</v>
      </c>
      <c r="I48" s="21">
        <v>38</v>
      </c>
      <c r="J48" s="21"/>
      <c r="K48" s="22"/>
      <c r="L48" s="22"/>
      <c r="M48" s="22"/>
      <c r="N48" s="22">
        <v>5</v>
      </c>
      <c r="O48" s="22"/>
      <c r="P48" s="22"/>
      <c r="Q48" s="22"/>
      <c r="R48" s="22"/>
      <c r="S48" s="22"/>
      <c r="T48" s="22"/>
      <c r="U48" s="22"/>
      <c r="V48" s="22"/>
      <c r="W48" s="22"/>
      <c r="Z48" s="56"/>
      <c r="AA48" s="56"/>
      <c r="AB48" s="57"/>
    </row>
    <row r="49" spans="1:28" ht="15" x14ac:dyDescent="0.2">
      <c r="A49" s="31">
        <v>43</v>
      </c>
      <c r="B49" s="39">
        <v>21</v>
      </c>
      <c r="C49" s="87">
        <v>2.7789351851851853E-2</v>
      </c>
      <c r="D49" s="41" t="s">
        <v>104</v>
      </c>
      <c r="E49" s="21" t="s">
        <v>43</v>
      </c>
      <c r="F49" s="21" t="s">
        <v>105</v>
      </c>
      <c r="G49" s="21" t="s">
        <v>52</v>
      </c>
      <c r="H49" s="28">
        <f>(1+($H$104-C49)/C49)*100</f>
        <v>78.417326114119106</v>
      </c>
      <c r="I49" s="21">
        <v>39</v>
      </c>
      <c r="J49" s="21"/>
      <c r="K49" s="22"/>
      <c r="L49" s="22"/>
      <c r="M49" s="22">
        <v>13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Z49" s="56"/>
      <c r="AA49" s="56"/>
      <c r="AB49" s="27"/>
    </row>
    <row r="50" spans="1:28" ht="12.75" customHeight="1" x14ac:dyDescent="0.2">
      <c r="A50" s="31">
        <v>44</v>
      </c>
      <c r="B50" s="39">
        <v>70</v>
      </c>
      <c r="C50" s="87">
        <v>2.8321759259259258E-2</v>
      </c>
      <c r="D50" s="41" t="s">
        <v>230</v>
      </c>
      <c r="E50" s="21" t="s">
        <v>208</v>
      </c>
      <c r="F50" s="21" t="s">
        <v>16</v>
      </c>
      <c r="G50" s="21" t="s">
        <v>21</v>
      </c>
      <c r="H50" s="28">
        <f>(1+($H$104-C50)/C50)*100</f>
        <v>76.943195749897825</v>
      </c>
      <c r="I50" s="21"/>
      <c r="J50" s="21"/>
      <c r="K50" s="22"/>
      <c r="L50" s="22"/>
      <c r="M50" s="22"/>
      <c r="N50" s="22"/>
      <c r="O50" s="22"/>
      <c r="P50" s="22"/>
      <c r="Q50" s="22">
        <v>5</v>
      </c>
      <c r="R50" s="22"/>
      <c r="S50" s="22"/>
      <c r="T50" s="22">
        <v>2</v>
      </c>
      <c r="U50" s="22"/>
      <c r="V50" s="22"/>
      <c r="W50" s="22"/>
      <c r="Z50" s="56"/>
      <c r="AA50" s="56"/>
      <c r="AB50" s="27"/>
    </row>
    <row r="51" spans="1:28" ht="12.75" customHeight="1" x14ac:dyDescent="0.2">
      <c r="A51" s="31">
        <v>45</v>
      </c>
      <c r="B51" s="39">
        <v>55</v>
      </c>
      <c r="C51" s="87">
        <v>2.8472222222222222E-2</v>
      </c>
      <c r="D51" s="41" t="s">
        <v>63</v>
      </c>
      <c r="E51" s="21" t="s">
        <v>114</v>
      </c>
      <c r="F51" s="21" t="s">
        <v>17</v>
      </c>
      <c r="G51" s="21" t="s">
        <v>15</v>
      </c>
      <c r="H51" s="28">
        <f>(1+($H$104-C51)/C51)*100</f>
        <v>76.536585365853654</v>
      </c>
      <c r="I51" s="21">
        <v>40</v>
      </c>
      <c r="J51" s="21"/>
      <c r="K51" s="22"/>
      <c r="L51" s="22">
        <v>21</v>
      </c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Z51" s="56"/>
      <c r="AA51" s="56"/>
      <c r="AB51" s="27"/>
    </row>
    <row r="52" spans="1:28" ht="12.75" customHeight="1" x14ac:dyDescent="0.2">
      <c r="A52" s="31">
        <v>46</v>
      </c>
      <c r="B52" s="39">
        <v>59</v>
      </c>
      <c r="C52" s="87">
        <v>2.8715277777777781E-2</v>
      </c>
      <c r="D52" s="41" t="s">
        <v>44</v>
      </c>
      <c r="E52" s="21" t="s">
        <v>45</v>
      </c>
      <c r="F52" s="21" t="s">
        <v>20</v>
      </c>
      <c r="G52" s="21" t="s">
        <v>33</v>
      </c>
      <c r="H52" s="28">
        <f>(1+($H$104-C52)/C52)*100</f>
        <v>75.888754534461896</v>
      </c>
      <c r="I52" s="21">
        <v>41</v>
      </c>
      <c r="J52" s="21"/>
      <c r="K52" s="22"/>
      <c r="L52" s="22"/>
      <c r="M52" s="22"/>
      <c r="N52" s="22">
        <v>6</v>
      </c>
      <c r="O52" s="22"/>
      <c r="P52" s="22"/>
      <c r="Q52" s="22"/>
      <c r="R52" s="22"/>
      <c r="S52" s="22"/>
      <c r="T52" s="22"/>
      <c r="U52" s="22"/>
      <c r="V52" s="22"/>
      <c r="W52" s="22"/>
      <c r="Z52" s="56"/>
      <c r="AA52" s="56"/>
      <c r="AB52" s="27"/>
    </row>
    <row r="53" spans="1:28" ht="12.75" customHeight="1" x14ac:dyDescent="0.2">
      <c r="A53" s="31">
        <v>47</v>
      </c>
      <c r="B53" s="39">
        <v>76</v>
      </c>
      <c r="C53" s="87">
        <v>2.8807870370370373E-2</v>
      </c>
      <c r="D53" s="41" t="s">
        <v>116</v>
      </c>
      <c r="E53" s="21" t="s">
        <v>117</v>
      </c>
      <c r="F53" s="21" t="s">
        <v>106</v>
      </c>
      <c r="G53" s="21" t="s">
        <v>21</v>
      </c>
      <c r="H53" s="28">
        <f>(1+($H$104-C53)/C53)*100</f>
        <v>75.6448372840498</v>
      </c>
      <c r="I53" s="21"/>
      <c r="J53" s="21"/>
      <c r="K53" s="22"/>
      <c r="L53" s="22"/>
      <c r="M53" s="22"/>
      <c r="N53" s="22"/>
      <c r="O53" s="22"/>
      <c r="P53" s="22"/>
      <c r="Q53" s="22">
        <v>6</v>
      </c>
      <c r="R53" s="22"/>
      <c r="S53" s="22"/>
      <c r="T53" s="22">
        <v>3</v>
      </c>
      <c r="U53" s="22"/>
      <c r="V53" s="22"/>
      <c r="W53" s="22"/>
      <c r="Z53" s="56"/>
      <c r="AA53" s="56"/>
      <c r="AB53" s="27"/>
    </row>
    <row r="54" spans="1:28" ht="12.75" customHeight="1" x14ac:dyDescent="0.2">
      <c r="A54" s="31">
        <v>48</v>
      </c>
      <c r="B54" s="39">
        <v>79</v>
      </c>
      <c r="C54" s="87">
        <v>2.8807870370370373E-2</v>
      </c>
      <c r="D54" s="41" t="s">
        <v>126</v>
      </c>
      <c r="E54" s="21" t="s">
        <v>62</v>
      </c>
      <c r="F54" s="21" t="s">
        <v>16</v>
      </c>
      <c r="G54" s="21" t="s">
        <v>15</v>
      </c>
      <c r="H54" s="28">
        <f>(1+($H$104-C54)/C54)*100</f>
        <v>75.6448372840498</v>
      </c>
      <c r="I54" s="21">
        <v>42</v>
      </c>
      <c r="J54" s="21"/>
      <c r="K54" s="22"/>
      <c r="L54" s="22">
        <v>22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Z54" s="56"/>
      <c r="AA54" s="56"/>
      <c r="AB54" s="27"/>
    </row>
    <row r="55" spans="1:28" ht="12.75" customHeight="1" x14ac:dyDescent="0.2">
      <c r="A55" s="23">
        <v>49</v>
      </c>
      <c r="B55" s="40">
        <v>47</v>
      </c>
      <c r="C55" s="89">
        <v>2.9027777777777777E-2</v>
      </c>
      <c r="D55" s="42" t="s">
        <v>64</v>
      </c>
      <c r="E55" s="24" t="s">
        <v>191</v>
      </c>
      <c r="F55" s="24" t="s">
        <v>16</v>
      </c>
      <c r="G55" s="24" t="s">
        <v>37</v>
      </c>
      <c r="H55" s="29">
        <f>(1+($H$104-C55)/C55)*100</f>
        <v>75.071770334928217</v>
      </c>
      <c r="I55" s="24"/>
      <c r="J55" s="24"/>
      <c r="K55" s="25"/>
      <c r="L55" s="25"/>
      <c r="M55" s="25"/>
      <c r="N55" s="25"/>
      <c r="O55" s="25"/>
      <c r="P55" s="25"/>
      <c r="Q55" s="25">
        <v>7</v>
      </c>
      <c r="R55" s="25"/>
      <c r="S55" s="25"/>
      <c r="T55" s="25"/>
      <c r="U55" s="25"/>
      <c r="V55" s="25">
        <v>2</v>
      </c>
      <c r="W55" s="22"/>
      <c r="Z55" s="56"/>
      <c r="AA55" s="56"/>
      <c r="AB55" s="27"/>
    </row>
    <row r="56" spans="1:28" ht="15" x14ac:dyDescent="0.2">
      <c r="A56" s="31">
        <v>50</v>
      </c>
      <c r="B56" s="39">
        <v>41</v>
      </c>
      <c r="C56" s="87">
        <v>2.9351851851851851E-2</v>
      </c>
      <c r="D56" s="41" t="s">
        <v>183</v>
      </c>
      <c r="E56" s="21" t="s">
        <v>184</v>
      </c>
      <c r="F56" s="21" t="s">
        <v>106</v>
      </c>
      <c r="G56" s="21" t="s">
        <v>32</v>
      </c>
      <c r="H56" s="28">
        <f>(1+($H$104-C56)/C56)*100</f>
        <v>74.242902208201883</v>
      </c>
      <c r="I56" s="21"/>
      <c r="J56" s="21"/>
      <c r="K56" s="22"/>
      <c r="L56" s="22"/>
      <c r="M56" s="22"/>
      <c r="N56" s="22"/>
      <c r="O56" s="22"/>
      <c r="P56" s="22"/>
      <c r="Q56" s="22">
        <v>8</v>
      </c>
      <c r="R56" s="22"/>
      <c r="S56" s="22"/>
      <c r="T56" s="22"/>
      <c r="U56" s="22">
        <v>3</v>
      </c>
      <c r="V56" s="22"/>
      <c r="W56" s="22"/>
      <c r="Z56" s="56"/>
      <c r="AA56" s="56"/>
      <c r="AB56" s="27"/>
    </row>
    <row r="57" spans="1:28" ht="12.75" customHeight="1" x14ac:dyDescent="0.2">
      <c r="A57" s="31">
        <v>51</v>
      </c>
      <c r="B57" s="39">
        <v>15</v>
      </c>
      <c r="C57" s="87">
        <v>2.9398148148148149E-2</v>
      </c>
      <c r="D57" s="41" t="s">
        <v>156</v>
      </c>
      <c r="E57" s="21" t="s">
        <v>36</v>
      </c>
      <c r="F57" s="21" t="s">
        <v>16</v>
      </c>
      <c r="G57" s="21" t="s">
        <v>37</v>
      </c>
      <c r="H57" s="28">
        <f>(1+($H$104-C57)/C57)*100</f>
        <v>74.12598425196849</v>
      </c>
      <c r="I57" s="21"/>
      <c r="J57" s="21"/>
      <c r="K57" s="22"/>
      <c r="L57" s="22"/>
      <c r="M57" s="22"/>
      <c r="N57" s="22"/>
      <c r="O57" s="22"/>
      <c r="P57" s="22"/>
      <c r="Q57" s="22">
        <v>9</v>
      </c>
      <c r="R57" s="22"/>
      <c r="S57" s="22"/>
      <c r="T57" s="22"/>
      <c r="U57" s="22"/>
      <c r="V57" s="22">
        <v>3</v>
      </c>
      <c r="W57" s="22"/>
      <c r="Z57" s="56"/>
      <c r="AA57" s="56"/>
      <c r="AB57" s="27"/>
    </row>
    <row r="58" spans="1:28" ht="15" x14ac:dyDescent="0.2">
      <c r="A58" s="31">
        <v>52</v>
      </c>
      <c r="B58" s="39">
        <v>22</v>
      </c>
      <c r="C58" s="87">
        <v>2.9409722222222223E-2</v>
      </c>
      <c r="D58" s="41" t="s">
        <v>163</v>
      </c>
      <c r="E58" s="21" t="s">
        <v>35</v>
      </c>
      <c r="F58" s="21" t="s">
        <v>105</v>
      </c>
      <c r="G58" s="21" t="s">
        <v>52</v>
      </c>
      <c r="H58" s="28">
        <f>(1+($H$104-C58)/C58)*100</f>
        <v>74.096812278630452</v>
      </c>
      <c r="I58" s="21">
        <v>43</v>
      </c>
      <c r="J58" s="21"/>
      <c r="K58" s="22"/>
      <c r="L58" s="22"/>
      <c r="M58" s="22">
        <v>14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Z58" s="56"/>
      <c r="AA58" s="56"/>
      <c r="AB58" s="27"/>
    </row>
    <row r="59" spans="1:28" ht="12.75" customHeight="1" x14ac:dyDescent="0.2">
      <c r="A59" s="31">
        <v>53</v>
      </c>
      <c r="B59" s="39">
        <v>31</v>
      </c>
      <c r="C59" s="87">
        <v>2.9525462962962962E-2</v>
      </c>
      <c r="D59" s="41" t="s">
        <v>122</v>
      </c>
      <c r="E59" s="21" t="s">
        <v>123</v>
      </c>
      <c r="F59" s="21" t="s">
        <v>24</v>
      </c>
      <c r="G59" s="21" t="s">
        <v>15</v>
      </c>
      <c r="H59" s="28">
        <f>(1+($H$104-C59)/C59)*100</f>
        <v>73.806350450803592</v>
      </c>
      <c r="I59" s="21">
        <v>44</v>
      </c>
      <c r="J59" s="21"/>
      <c r="K59" s="22"/>
      <c r="L59" s="22">
        <v>23</v>
      </c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Z59" s="56"/>
      <c r="AA59" s="56"/>
      <c r="AB59" s="27"/>
    </row>
    <row r="60" spans="1:28" ht="12.75" customHeight="1" x14ac:dyDescent="0.2">
      <c r="A60" s="31">
        <v>54</v>
      </c>
      <c r="B60" s="39">
        <v>12</v>
      </c>
      <c r="C60" s="87">
        <v>2.9791666666666664E-2</v>
      </c>
      <c r="D60" s="41" t="s">
        <v>102</v>
      </c>
      <c r="E60" s="21" t="s">
        <v>103</v>
      </c>
      <c r="F60" s="21" t="s">
        <v>239</v>
      </c>
      <c r="G60" s="21" t="s">
        <v>33</v>
      </c>
      <c r="H60" s="28">
        <f>(1+($H$104-C60)/C60)*100</f>
        <v>73.146853146853147</v>
      </c>
      <c r="I60" s="21">
        <v>45</v>
      </c>
      <c r="J60" s="21"/>
      <c r="K60" s="22"/>
      <c r="L60" s="22"/>
      <c r="M60" s="22"/>
      <c r="N60" s="22">
        <v>7</v>
      </c>
      <c r="O60" s="22"/>
      <c r="P60" s="22"/>
      <c r="Q60" s="22"/>
      <c r="R60" s="22"/>
      <c r="S60" s="22"/>
      <c r="T60" s="22"/>
      <c r="U60" s="22"/>
      <c r="V60" s="22"/>
      <c r="W60" s="22"/>
      <c r="Z60" s="56"/>
      <c r="AA60" s="56"/>
      <c r="AB60" s="27"/>
    </row>
    <row r="61" spans="1:28" ht="12.75" customHeight="1" x14ac:dyDescent="0.2">
      <c r="A61" s="31">
        <v>55</v>
      </c>
      <c r="B61" s="39">
        <v>86</v>
      </c>
      <c r="C61" s="87">
        <v>2.988425925925926E-2</v>
      </c>
      <c r="D61" s="41" t="s">
        <v>97</v>
      </c>
      <c r="E61" s="21" t="s">
        <v>225</v>
      </c>
      <c r="F61" s="21" t="s">
        <v>226</v>
      </c>
      <c r="G61" s="21" t="s">
        <v>52</v>
      </c>
      <c r="H61" s="28">
        <f>(1+($H$104-C61)/C61)*100</f>
        <v>72.920216886134767</v>
      </c>
      <c r="I61" s="21">
        <v>46</v>
      </c>
      <c r="J61" s="21"/>
      <c r="K61" s="22"/>
      <c r="L61" s="22"/>
      <c r="M61" s="22">
        <v>15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Z61" s="56"/>
      <c r="AA61" s="56"/>
      <c r="AB61" s="27"/>
    </row>
    <row r="62" spans="1:28" ht="12.75" customHeight="1" x14ac:dyDescent="0.2">
      <c r="A62" s="31">
        <v>56</v>
      </c>
      <c r="B62" s="39">
        <v>84</v>
      </c>
      <c r="C62" s="87">
        <v>2.9953703703703705E-2</v>
      </c>
      <c r="D62" s="41" t="s">
        <v>222</v>
      </c>
      <c r="E62" s="21" t="s">
        <v>38</v>
      </c>
      <c r="F62" s="21" t="s">
        <v>223</v>
      </c>
      <c r="G62" s="21" t="s">
        <v>21</v>
      </c>
      <c r="H62" s="28">
        <f>(1+($H$104-C62)/C62)*100</f>
        <v>72.751159196290558</v>
      </c>
      <c r="I62" s="21"/>
      <c r="J62" s="21"/>
      <c r="K62" s="22"/>
      <c r="L62" s="22"/>
      <c r="M62" s="22"/>
      <c r="N62" s="22"/>
      <c r="O62" s="22"/>
      <c r="P62" s="22"/>
      <c r="Q62" s="22">
        <v>10</v>
      </c>
      <c r="R62" s="22"/>
      <c r="S62" s="22"/>
      <c r="T62" s="22">
        <v>4</v>
      </c>
      <c r="U62" s="22"/>
      <c r="V62" s="22"/>
      <c r="W62" s="22"/>
      <c r="Z62" s="56"/>
      <c r="AA62" s="56"/>
      <c r="AB62" s="27"/>
    </row>
    <row r="63" spans="1:28" ht="12.75" customHeight="1" x14ac:dyDescent="0.2">
      <c r="A63" s="31">
        <v>57</v>
      </c>
      <c r="B63" s="39">
        <v>40</v>
      </c>
      <c r="C63" s="87">
        <v>3.0046296296296297E-2</v>
      </c>
      <c r="D63" s="41" t="s">
        <v>99</v>
      </c>
      <c r="E63" s="21" t="s">
        <v>100</v>
      </c>
      <c r="F63" s="21" t="s">
        <v>106</v>
      </c>
      <c r="G63" s="21" t="s">
        <v>21</v>
      </c>
      <c r="H63" s="28">
        <f>(1+($H$104-C63)/C63)*100</f>
        <v>72.526964560862851</v>
      </c>
      <c r="I63" s="21"/>
      <c r="J63" s="21"/>
      <c r="K63" s="22"/>
      <c r="L63" s="22"/>
      <c r="M63" s="22"/>
      <c r="N63" s="22"/>
      <c r="O63" s="22"/>
      <c r="P63" s="22"/>
      <c r="Q63" s="22">
        <v>11</v>
      </c>
      <c r="R63" s="22"/>
      <c r="S63" s="22"/>
      <c r="T63" s="22">
        <v>5</v>
      </c>
      <c r="U63" s="22"/>
      <c r="V63" s="22"/>
      <c r="W63" s="22"/>
      <c r="Z63" s="56"/>
      <c r="AA63" s="56"/>
      <c r="AB63" s="27"/>
    </row>
    <row r="64" spans="1:28" ht="12.75" customHeight="1" x14ac:dyDescent="0.2">
      <c r="A64" s="31">
        <v>58</v>
      </c>
      <c r="B64" s="39">
        <v>53</v>
      </c>
      <c r="C64" s="87">
        <v>3.0138888888888885E-2</v>
      </c>
      <c r="D64" s="41" t="s">
        <v>60</v>
      </c>
      <c r="E64" s="21" t="s">
        <v>195</v>
      </c>
      <c r="F64" s="21" t="s">
        <v>17</v>
      </c>
      <c r="G64" s="21" t="s">
        <v>15</v>
      </c>
      <c r="H64" s="28">
        <f>(1+($H$104-C64)/C64)*100</f>
        <v>72.304147465437779</v>
      </c>
      <c r="I64" s="21">
        <v>47</v>
      </c>
      <c r="J64" s="21"/>
      <c r="K64" s="22"/>
      <c r="L64" s="22">
        <v>24</v>
      </c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Z64" s="56"/>
      <c r="AA64" s="56"/>
      <c r="AB64" s="27"/>
    </row>
    <row r="65" spans="1:28" s="34" customFormat="1" ht="12.75" customHeight="1" x14ac:dyDescent="0.2">
      <c r="A65" s="31">
        <v>59</v>
      </c>
      <c r="B65" s="39">
        <v>4</v>
      </c>
      <c r="C65" s="88">
        <v>3.0347222222222223E-2</v>
      </c>
      <c r="D65" s="41" t="s">
        <v>145</v>
      </c>
      <c r="E65" s="21" t="s">
        <v>147</v>
      </c>
      <c r="F65" s="21" t="s">
        <v>239</v>
      </c>
      <c r="G65" s="21" t="s">
        <v>15</v>
      </c>
      <c r="H65" s="28">
        <f>(1+($H$104-C65)/C65)*100</f>
        <v>71.80778032036612</v>
      </c>
      <c r="I65" s="21">
        <v>48</v>
      </c>
      <c r="J65" s="21"/>
      <c r="K65" s="22"/>
      <c r="L65" s="22">
        <v>25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Z65" s="56"/>
      <c r="AA65" s="56"/>
      <c r="AB65" s="59"/>
    </row>
    <row r="66" spans="1:28" ht="12.75" customHeight="1" x14ac:dyDescent="0.2">
      <c r="A66" s="31">
        <v>60</v>
      </c>
      <c r="B66" s="39">
        <v>74</v>
      </c>
      <c r="C66" s="87">
        <v>3.0879629629629632E-2</v>
      </c>
      <c r="D66" s="41" t="s">
        <v>98</v>
      </c>
      <c r="E66" s="21" t="s">
        <v>211</v>
      </c>
      <c r="F66" s="21" t="s">
        <v>25</v>
      </c>
      <c r="G66" s="21" t="s">
        <v>15</v>
      </c>
      <c r="H66" s="28">
        <f>(1+($H$104-C66)/C66)*100</f>
        <v>70.569715142428777</v>
      </c>
      <c r="I66" s="21">
        <v>49</v>
      </c>
      <c r="J66" s="21"/>
      <c r="K66" s="22"/>
      <c r="L66" s="22">
        <v>26</v>
      </c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Z66" s="56"/>
      <c r="AA66" s="56"/>
      <c r="AB66" s="27"/>
    </row>
    <row r="67" spans="1:28" ht="15" x14ac:dyDescent="0.2">
      <c r="A67" s="31">
        <v>61</v>
      </c>
      <c r="B67" s="39">
        <v>63</v>
      </c>
      <c r="C67" s="87">
        <v>3.108796296296296E-2</v>
      </c>
      <c r="D67" s="41" t="s">
        <v>111</v>
      </c>
      <c r="E67" s="21" t="s">
        <v>83</v>
      </c>
      <c r="F67" s="21" t="s">
        <v>17</v>
      </c>
      <c r="G67" s="21" t="s">
        <v>78</v>
      </c>
      <c r="H67" s="28">
        <f>(1+($H$104-C67)/C67)*100</f>
        <v>70.096798212956074</v>
      </c>
      <c r="I67" s="21">
        <v>50</v>
      </c>
      <c r="J67" s="21"/>
      <c r="K67" s="22"/>
      <c r="L67" s="22"/>
      <c r="M67" s="22"/>
      <c r="N67" s="22"/>
      <c r="O67" s="22">
        <v>2</v>
      </c>
      <c r="P67" s="22"/>
      <c r="Q67" s="22"/>
      <c r="R67" s="22"/>
      <c r="S67" s="22"/>
      <c r="T67" s="22"/>
      <c r="U67" s="22"/>
      <c r="V67" s="22"/>
      <c r="W67" s="22"/>
      <c r="Z67" s="56"/>
      <c r="AA67" s="56"/>
      <c r="AB67" s="27"/>
    </row>
    <row r="68" spans="1:28" ht="15" x14ac:dyDescent="0.2">
      <c r="A68" s="31">
        <v>62</v>
      </c>
      <c r="B68" s="39">
        <v>25</v>
      </c>
      <c r="C68" s="87">
        <v>3.1319444444444448E-2</v>
      </c>
      <c r="D68" s="41" t="s">
        <v>63</v>
      </c>
      <c r="E68" s="21" t="s">
        <v>165</v>
      </c>
      <c r="F68" s="21" t="s">
        <v>16</v>
      </c>
      <c r="G68" s="21" t="s">
        <v>78</v>
      </c>
      <c r="H68" s="28">
        <f>(1+($H$104-C68)/C68)*100</f>
        <v>69.578713968957857</v>
      </c>
      <c r="I68" s="21">
        <v>51</v>
      </c>
      <c r="J68" s="21"/>
      <c r="K68" s="22"/>
      <c r="L68" s="22"/>
      <c r="M68" s="22"/>
      <c r="N68" s="22"/>
      <c r="O68" s="22">
        <v>3</v>
      </c>
      <c r="P68" s="22"/>
      <c r="Q68" s="22"/>
      <c r="R68" s="22"/>
      <c r="S68" s="22"/>
      <c r="T68" s="22"/>
      <c r="U68" s="22"/>
      <c r="V68" s="22"/>
      <c r="W68" s="22"/>
      <c r="Z68" s="56"/>
      <c r="AA68" s="56"/>
      <c r="AB68" s="27"/>
    </row>
    <row r="69" spans="1:28" ht="12.75" customHeight="1" x14ac:dyDescent="0.2">
      <c r="A69" s="31">
        <v>63</v>
      </c>
      <c r="B69" s="39">
        <v>50</v>
      </c>
      <c r="C69" s="87">
        <v>3.138888888888889E-2</v>
      </c>
      <c r="D69" s="41" t="s">
        <v>63</v>
      </c>
      <c r="E69" s="21" t="s">
        <v>194</v>
      </c>
      <c r="F69" s="21" t="s">
        <v>239</v>
      </c>
      <c r="G69" s="21" t="s">
        <v>33</v>
      </c>
      <c r="H69" s="28">
        <f>(1+($H$104-C69)/C69)*100</f>
        <v>69.424778761061944</v>
      </c>
      <c r="I69" s="21">
        <v>52</v>
      </c>
      <c r="J69" s="21"/>
      <c r="K69" s="22"/>
      <c r="L69" s="22"/>
      <c r="M69" s="22"/>
      <c r="N69" s="22">
        <v>8</v>
      </c>
      <c r="O69" s="22"/>
      <c r="P69" s="22"/>
      <c r="Q69" s="22"/>
      <c r="R69" s="22"/>
      <c r="S69" s="22"/>
      <c r="T69" s="22"/>
      <c r="U69" s="22"/>
      <c r="V69" s="22"/>
      <c r="W69" s="22"/>
      <c r="Z69" s="56"/>
      <c r="AA69" s="56"/>
      <c r="AB69" s="27"/>
    </row>
    <row r="70" spans="1:28" ht="12.75" customHeight="1" x14ac:dyDescent="0.2">
      <c r="A70" s="31">
        <v>64</v>
      </c>
      <c r="B70" s="39">
        <v>56</v>
      </c>
      <c r="C70" s="87">
        <v>3.2106481481481479E-2</v>
      </c>
      <c r="D70" s="41" t="s">
        <v>76</v>
      </c>
      <c r="E70" s="21" t="s">
        <v>199</v>
      </c>
      <c r="F70" s="21" t="s">
        <v>121</v>
      </c>
      <c r="G70" s="21" t="s">
        <v>32</v>
      </c>
      <c r="H70" s="28">
        <f>(1+($H$104-C70)/C70)*100</f>
        <v>67.873107426099494</v>
      </c>
      <c r="I70" s="21"/>
      <c r="J70" s="21"/>
      <c r="K70" s="22"/>
      <c r="L70" s="22"/>
      <c r="M70" s="22"/>
      <c r="N70" s="22"/>
      <c r="O70" s="22"/>
      <c r="P70" s="22"/>
      <c r="Q70" s="22">
        <v>12</v>
      </c>
      <c r="R70" s="22"/>
      <c r="S70" s="22"/>
      <c r="T70" s="22"/>
      <c r="U70" s="22">
        <v>4</v>
      </c>
      <c r="V70" s="22"/>
      <c r="W70" s="22"/>
      <c r="Z70" s="56"/>
      <c r="AA70" s="56"/>
      <c r="AB70" s="27"/>
    </row>
    <row r="71" spans="1:28" ht="15" x14ac:dyDescent="0.2">
      <c r="A71" s="31">
        <v>65</v>
      </c>
      <c r="B71" s="39">
        <v>26</v>
      </c>
      <c r="C71" s="87">
        <v>3.2233796296296295E-2</v>
      </c>
      <c r="D71" s="41" t="s">
        <v>167</v>
      </c>
      <c r="E71" s="21" t="s">
        <v>166</v>
      </c>
      <c r="F71" s="21" t="s">
        <v>168</v>
      </c>
      <c r="G71" s="21" t="s">
        <v>78</v>
      </c>
      <c r="H71" s="28">
        <f>(1+($H$104-C71)/C71)*100</f>
        <v>67.605026929982046</v>
      </c>
      <c r="I71" s="21">
        <v>53</v>
      </c>
      <c r="J71" s="21"/>
      <c r="K71" s="22"/>
      <c r="L71" s="22"/>
      <c r="M71" s="22"/>
      <c r="N71" s="22"/>
      <c r="O71" s="22">
        <v>4</v>
      </c>
      <c r="P71" s="22"/>
      <c r="Q71" s="22"/>
      <c r="R71" s="22"/>
      <c r="S71" s="22"/>
      <c r="T71" s="22"/>
      <c r="U71" s="22"/>
      <c r="V71" s="22"/>
      <c r="W71" s="22"/>
      <c r="Z71" s="56"/>
      <c r="AA71" s="56"/>
      <c r="AB71" s="27"/>
    </row>
    <row r="72" spans="1:28" ht="12.75" customHeight="1" x14ac:dyDescent="0.2">
      <c r="A72" s="31">
        <v>66</v>
      </c>
      <c r="B72" s="39">
        <v>32</v>
      </c>
      <c r="C72" s="87">
        <v>3.2418981481481479E-2</v>
      </c>
      <c r="D72" s="41" t="s">
        <v>79</v>
      </c>
      <c r="E72" s="21" t="s">
        <v>35</v>
      </c>
      <c r="F72" s="21" t="s">
        <v>239</v>
      </c>
      <c r="G72" s="21" t="s">
        <v>52</v>
      </c>
      <c r="H72" s="28">
        <f>(1+($H$104-C72)/C72)*100</f>
        <v>67.218850410567654</v>
      </c>
      <c r="I72" s="21">
        <v>54</v>
      </c>
      <c r="J72" s="21"/>
      <c r="K72" s="22"/>
      <c r="L72" s="22"/>
      <c r="M72" s="22">
        <v>16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Z72" s="56"/>
      <c r="AA72" s="56"/>
      <c r="AB72" s="27"/>
    </row>
    <row r="73" spans="1:28" ht="12.75" customHeight="1" x14ac:dyDescent="0.2">
      <c r="A73" s="31">
        <v>67</v>
      </c>
      <c r="B73" s="39">
        <v>61</v>
      </c>
      <c r="C73" s="87">
        <v>3.2511574074074075E-2</v>
      </c>
      <c r="D73" s="41" t="s">
        <v>70</v>
      </c>
      <c r="E73" s="21" t="s">
        <v>204</v>
      </c>
      <c r="F73" s="21" t="s">
        <v>19</v>
      </c>
      <c r="G73" s="21" t="s">
        <v>78</v>
      </c>
      <c r="H73" s="28">
        <f>(1+($H$104-C73)/C73)*100</f>
        <v>67.027411890352425</v>
      </c>
      <c r="I73" s="21">
        <v>55</v>
      </c>
      <c r="J73" s="21"/>
      <c r="K73" s="22"/>
      <c r="L73" s="22"/>
      <c r="M73" s="22"/>
      <c r="N73" s="22"/>
      <c r="O73" s="22">
        <v>5</v>
      </c>
      <c r="P73" s="22"/>
      <c r="Q73" s="22"/>
      <c r="R73" s="22"/>
      <c r="S73" s="22"/>
      <c r="T73" s="22"/>
      <c r="U73" s="22"/>
      <c r="V73" s="22"/>
      <c r="W73" s="22"/>
      <c r="Z73" s="56"/>
      <c r="AA73" s="56"/>
      <c r="AB73" s="27"/>
    </row>
    <row r="74" spans="1:28" ht="15" x14ac:dyDescent="0.2">
      <c r="A74" s="31">
        <v>68</v>
      </c>
      <c r="B74" s="39">
        <v>19</v>
      </c>
      <c r="C74" s="87">
        <v>3.2557870370370369E-2</v>
      </c>
      <c r="D74" s="41" t="s">
        <v>42</v>
      </c>
      <c r="E74" s="21" t="s">
        <v>161</v>
      </c>
      <c r="F74" s="21" t="s">
        <v>239</v>
      </c>
      <c r="G74" s="21" t="s">
        <v>52</v>
      </c>
      <c r="H74" s="28">
        <f>(1+($H$104-C74)/C74)*100</f>
        <v>66.932100959829356</v>
      </c>
      <c r="I74" s="21">
        <v>56</v>
      </c>
      <c r="J74" s="21"/>
      <c r="K74" s="22"/>
      <c r="L74" s="22"/>
      <c r="M74" s="22">
        <v>17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Z74" s="56"/>
      <c r="AA74" s="56"/>
      <c r="AB74" s="27"/>
    </row>
    <row r="75" spans="1:28" ht="12.75" customHeight="1" x14ac:dyDescent="0.2">
      <c r="A75" s="31">
        <v>69</v>
      </c>
      <c r="B75" s="39">
        <v>82</v>
      </c>
      <c r="C75" s="87">
        <v>3.2650462962962964E-2</v>
      </c>
      <c r="D75" s="41" t="s">
        <v>218</v>
      </c>
      <c r="E75" s="21" t="s">
        <v>69</v>
      </c>
      <c r="F75" s="21" t="s">
        <v>239</v>
      </c>
      <c r="G75" s="21" t="s">
        <v>15</v>
      </c>
      <c r="H75" s="28">
        <f>(1+($H$104-C75)/C75)*100</f>
        <v>66.742289968096415</v>
      </c>
      <c r="I75" s="21">
        <v>57</v>
      </c>
      <c r="J75" s="21"/>
      <c r="K75" s="22"/>
      <c r="L75" s="22">
        <v>27</v>
      </c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Z75" s="56"/>
      <c r="AA75" s="56"/>
      <c r="AB75" s="27"/>
    </row>
    <row r="76" spans="1:28" ht="12.75" customHeight="1" x14ac:dyDescent="0.2">
      <c r="A76" s="31">
        <v>70</v>
      </c>
      <c r="B76" s="39">
        <v>37</v>
      </c>
      <c r="C76" s="87">
        <v>3.2754629629629627E-2</v>
      </c>
      <c r="D76" s="41" t="s">
        <v>179</v>
      </c>
      <c r="E76" s="21" t="s">
        <v>180</v>
      </c>
      <c r="F76" s="21" t="s">
        <v>181</v>
      </c>
      <c r="G76" s="21" t="s">
        <v>21</v>
      </c>
      <c r="H76" s="28">
        <f>(1+($H$104-C76)/C76)*100</f>
        <v>66.530035335689035</v>
      </c>
      <c r="I76" s="21"/>
      <c r="J76" s="21"/>
      <c r="K76" s="22"/>
      <c r="L76" s="22"/>
      <c r="M76" s="22"/>
      <c r="N76" s="22"/>
      <c r="O76" s="22"/>
      <c r="P76" s="22"/>
      <c r="Q76" s="22">
        <v>13</v>
      </c>
      <c r="R76" s="22"/>
      <c r="S76" s="22"/>
      <c r="T76" s="22">
        <v>6</v>
      </c>
      <c r="U76" s="22"/>
      <c r="V76" s="22"/>
      <c r="W76" s="22"/>
      <c r="Z76" s="56"/>
      <c r="AA76" s="56"/>
      <c r="AB76" s="27"/>
    </row>
    <row r="77" spans="1:28" ht="12.75" customHeight="1" x14ac:dyDescent="0.2">
      <c r="A77" s="23">
        <v>71</v>
      </c>
      <c r="B77" s="40">
        <v>73</v>
      </c>
      <c r="C77" s="89">
        <v>3.363425925925926E-2</v>
      </c>
      <c r="D77" s="42" t="s">
        <v>210</v>
      </c>
      <c r="E77" s="24" t="s">
        <v>59</v>
      </c>
      <c r="F77" s="24" t="s">
        <v>239</v>
      </c>
      <c r="G77" s="24" t="s">
        <v>101</v>
      </c>
      <c r="H77" s="29">
        <f>(1+($H$104-C77)/C77)*100</f>
        <v>64.790089470061929</v>
      </c>
      <c r="I77" s="24"/>
      <c r="J77" s="24"/>
      <c r="K77" s="25"/>
      <c r="L77" s="25"/>
      <c r="M77" s="25"/>
      <c r="N77" s="25"/>
      <c r="O77" s="25"/>
      <c r="P77" s="25"/>
      <c r="Q77" s="25">
        <v>14</v>
      </c>
      <c r="R77" s="25"/>
      <c r="S77" s="25">
        <v>1</v>
      </c>
      <c r="T77" s="22"/>
      <c r="U77" s="22"/>
      <c r="V77" s="22"/>
      <c r="W77" s="22"/>
      <c r="Z77" s="56"/>
      <c r="AA77" s="56"/>
      <c r="AB77" s="27"/>
    </row>
    <row r="78" spans="1:28" ht="12.75" customHeight="1" x14ac:dyDescent="0.2">
      <c r="A78" s="60">
        <v>72</v>
      </c>
      <c r="B78" s="83">
        <v>60</v>
      </c>
      <c r="C78" s="86">
        <v>3.366898148148148E-2</v>
      </c>
      <c r="D78" s="84" t="s">
        <v>119</v>
      </c>
      <c r="E78" s="61" t="s">
        <v>48</v>
      </c>
      <c r="F78" s="61" t="s">
        <v>203</v>
      </c>
      <c r="G78" s="61" t="s">
        <v>31</v>
      </c>
      <c r="H78" s="62">
        <f>(1+($H$104-C78)/C78)*100</f>
        <v>64.723272602268821</v>
      </c>
      <c r="I78" s="61">
        <v>58</v>
      </c>
      <c r="J78" s="61"/>
      <c r="K78" s="63"/>
      <c r="L78" s="63"/>
      <c r="M78" s="63"/>
      <c r="N78" s="63"/>
      <c r="O78" s="63"/>
      <c r="P78" s="63">
        <v>1</v>
      </c>
      <c r="Q78" s="22"/>
      <c r="R78" s="22"/>
      <c r="S78" s="22"/>
      <c r="T78" s="22"/>
      <c r="U78" s="22"/>
      <c r="V78" s="22"/>
      <c r="W78" s="22"/>
      <c r="Z78" s="56"/>
      <c r="AA78" s="56"/>
      <c r="AB78" s="27"/>
    </row>
    <row r="79" spans="1:28" ht="12.75" customHeight="1" x14ac:dyDescent="0.2">
      <c r="A79" s="31">
        <v>73</v>
      </c>
      <c r="B79" s="39">
        <v>72</v>
      </c>
      <c r="C79" s="87">
        <v>3.4189814814814819E-2</v>
      </c>
      <c r="D79" s="41" t="s">
        <v>209</v>
      </c>
      <c r="E79" s="21" t="s">
        <v>59</v>
      </c>
      <c r="F79" s="21" t="s">
        <v>16</v>
      </c>
      <c r="G79" s="21" t="s">
        <v>37</v>
      </c>
      <c r="H79" s="28">
        <f>(1+($H$104-C79)/C79)*100</f>
        <v>63.73730534867974</v>
      </c>
      <c r="I79" s="21"/>
      <c r="J79" s="21"/>
      <c r="K79" s="22"/>
      <c r="L79" s="22"/>
      <c r="M79" s="22"/>
      <c r="N79" s="22"/>
      <c r="O79" s="22"/>
      <c r="P79" s="22"/>
      <c r="Q79" s="22">
        <v>15</v>
      </c>
      <c r="R79" s="22"/>
      <c r="S79" s="22"/>
      <c r="T79" s="22"/>
      <c r="U79" s="22"/>
      <c r="V79" s="22">
        <v>4</v>
      </c>
      <c r="W79" s="22"/>
      <c r="Z79" s="56"/>
      <c r="AA79" s="56"/>
      <c r="AB79" s="27"/>
    </row>
    <row r="80" spans="1:28" ht="15" x14ac:dyDescent="0.2">
      <c r="A80" s="31">
        <v>74</v>
      </c>
      <c r="B80" s="39">
        <v>17</v>
      </c>
      <c r="C80" s="87">
        <v>3.4386574074074076E-2</v>
      </c>
      <c r="D80" s="41" t="s">
        <v>58</v>
      </c>
      <c r="E80" s="21" t="s">
        <v>158</v>
      </c>
      <c r="F80" s="21" t="s">
        <v>159</v>
      </c>
      <c r="G80" s="21" t="s">
        <v>33</v>
      </c>
      <c r="H80" s="28">
        <f>(1+($H$104-C80)/C80)*100</f>
        <v>63.37260181756983</v>
      </c>
      <c r="I80" s="21">
        <v>59</v>
      </c>
      <c r="J80" s="21"/>
      <c r="K80" s="22"/>
      <c r="L80" s="22"/>
      <c r="M80" s="22"/>
      <c r="N80" s="22">
        <v>9</v>
      </c>
      <c r="O80" s="22"/>
      <c r="P80" s="22"/>
      <c r="Q80" s="22"/>
      <c r="R80" s="22"/>
      <c r="S80" s="22"/>
      <c r="T80" s="22"/>
      <c r="U80" s="22"/>
      <c r="V80" s="22"/>
      <c r="W80" s="22"/>
      <c r="Z80" s="56"/>
      <c r="AA80" s="56"/>
      <c r="AB80" s="27"/>
    </row>
    <row r="81" spans="1:28" ht="15" x14ac:dyDescent="0.2">
      <c r="A81" s="31">
        <v>75</v>
      </c>
      <c r="B81" s="39">
        <v>65</v>
      </c>
      <c r="C81" s="87">
        <v>3.4560185185185187E-2</v>
      </c>
      <c r="D81" s="41" t="s">
        <v>39</v>
      </c>
      <c r="E81" s="21" t="s">
        <v>206</v>
      </c>
      <c r="F81" s="21" t="s">
        <v>239</v>
      </c>
      <c r="G81" s="21" t="s">
        <v>15</v>
      </c>
      <c r="H81" s="28">
        <f>(1+($H$104-C81)/C81)*100</f>
        <v>63.054253181513722</v>
      </c>
      <c r="I81" s="21">
        <v>60</v>
      </c>
      <c r="J81" s="21"/>
      <c r="K81" s="22"/>
      <c r="L81" s="22">
        <v>28</v>
      </c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Z81" s="56"/>
      <c r="AA81" s="56"/>
      <c r="AB81" s="27"/>
    </row>
    <row r="82" spans="1:28" s="34" customFormat="1" ht="12.75" customHeight="1" x14ac:dyDescent="0.2">
      <c r="A82" s="31">
        <v>76</v>
      </c>
      <c r="B82" s="39">
        <v>45</v>
      </c>
      <c r="C82" s="87">
        <v>3.4664351851851849E-2</v>
      </c>
      <c r="D82" s="41" t="s">
        <v>65</v>
      </c>
      <c r="E82" s="21" t="s">
        <v>66</v>
      </c>
      <c r="F82" s="21" t="s">
        <v>106</v>
      </c>
      <c r="G82" s="21" t="s">
        <v>32</v>
      </c>
      <c r="H82" s="28">
        <f>(1+($H$104-C82)/C82)*100</f>
        <v>62.86477462437395</v>
      </c>
      <c r="I82" s="21"/>
      <c r="J82" s="21"/>
      <c r="K82" s="22"/>
      <c r="L82" s="22"/>
      <c r="M82" s="22"/>
      <c r="N82" s="22"/>
      <c r="O82" s="22"/>
      <c r="P82" s="22"/>
      <c r="Q82" s="22">
        <v>16</v>
      </c>
      <c r="R82" s="22"/>
      <c r="S82" s="22"/>
      <c r="T82" s="22"/>
      <c r="U82" s="22">
        <v>5</v>
      </c>
      <c r="V82" s="22"/>
      <c r="W82" s="22"/>
      <c r="Z82" s="56"/>
      <c r="AA82" s="56"/>
      <c r="AB82" s="57"/>
    </row>
    <row r="83" spans="1:28" ht="15" x14ac:dyDescent="0.2">
      <c r="A83" s="31">
        <v>77</v>
      </c>
      <c r="B83" s="39">
        <v>39</v>
      </c>
      <c r="C83" s="87">
        <v>3.4687500000000003E-2</v>
      </c>
      <c r="D83" s="41" t="s">
        <v>182</v>
      </c>
      <c r="E83" s="21" t="s">
        <v>180</v>
      </c>
      <c r="F83" s="21" t="s">
        <v>181</v>
      </c>
      <c r="G83" s="21" t="s">
        <v>78</v>
      </c>
      <c r="H83" s="28">
        <f>(1+($H$104-C83)/C83)*100</f>
        <v>62.822822822822808</v>
      </c>
      <c r="I83" s="21">
        <v>61</v>
      </c>
      <c r="J83" s="21"/>
      <c r="K83" s="22"/>
      <c r="L83" s="22"/>
      <c r="M83" s="22"/>
      <c r="N83" s="22"/>
      <c r="O83" s="22">
        <v>6</v>
      </c>
      <c r="P83" s="22"/>
      <c r="Q83" s="22"/>
      <c r="R83" s="22"/>
      <c r="S83" s="22"/>
      <c r="T83" s="22"/>
      <c r="U83" s="22"/>
      <c r="V83" s="22"/>
      <c r="W83" s="22"/>
      <c r="Z83" s="56"/>
      <c r="AA83" s="56"/>
      <c r="AB83" s="27"/>
    </row>
    <row r="84" spans="1:28" ht="12.75" customHeight="1" x14ac:dyDescent="0.2">
      <c r="A84" s="31">
        <v>78</v>
      </c>
      <c r="B84" s="39">
        <v>44</v>
      </c>
      <c r="C84" s="87">
        <v>3.4722222222222224E-2</v>
      </c>
      <c r="D84" s="41" t="s">
        <v>189</v>
      </c>
      <c r="E84" s="21" t="s">
        <v>190</v>
      </c>
      <c r="F84" s="21" t="s">
        <v>16</v>
      </c>
      <c r="G84" s="21" t="s">
        <v>32</v>
      </c>
      <c r="H84" s="28">
        <f>(1+($H$104-C84)/C84)*100</f>
        <v>62.759999999999991</v>
      </c>
      <c r="I84" s="21"/>
      <c r="J84" s="21"/>
      <c r="K84" s="22"/>
      <c r="L84" s="22"/>
      <c r="M84" s="22"/>
      <c r="N84" s="22"/>
      <c r="O84" s="22"/>
      <c r="P84" s="22"/>
      <c r="Q84" s="22">
        <v>17</v>
      </c>
      <c r="R84" s="22"/>
      <c r="S84" s="22"/>
      <c r="T84" s="22"/>
      <c r="U84" s="22">
        <v>6</v>
      </c>
      <c r="V84" s="22"/>
      <c r="W84" s="22"/>
      <c r="Z84" s="56"/>
      <c r="AA84" s="56"/>
      <c r="AB84" s="27"/>
    </row>
    <row r="85" spans="1:28" ht="12.75" customHeight="1" x14ac:dyDescent="0.2">
      <c r="A85" s="31">
        <v>79</v>
      </c>
      <c r="B85" s="39">
        <v>46</v>
      </c>
      <c r="C85" s="87">
        <v>3.4791666666666672E-2</v>
      </c>
      <c r="D85" s="41" t="s">
        <v>79</v>
      </c>
      <c r="E85" s="21" t="s">
        <v>68</v>
      </c>
      <c r="F85" s="21" t="s">
        <v>106</v>
      </c>
      <c r="G85" s="21" t="s">
        <v>31</v>
      </c>
      <c r="H85" s="28">
        <f>(1+($H$104-C85)/C85)*100</f>
        <v>62.634730538922142</v>
      </c>
      <c r="I85" s="21">
        <v>62</v>
      </c>
      <c r="J85" s="21"/>
      <c r="K85" s="22"/>
      <c r="L85" s="22"/>
      <c r="M85" s="22"/>
      <c r="N85" s="22"/>
      <c r="O85" s="22"/>
      <c r="P85" s="22">
        <v>2</v>
      </c>
      <c r="Q85" s="22"/>
      <c r="R85" s="22"/>
      <c r="S85" s="22"/>
      <c r="T85" s="22"/>
      <c r="U85" s="22"/>
      <c r="V85" s="22"/>
      <c r="W85" s="22"/>
      <c r="Z85" s="56"/>
      <c r="AA85" s="56"/>
      <c r="AB85" s="27"/>
    </row>
    <row r="86" spans="1:28" ht="12.75" customHeight="1" x14ac:dyDescent="0.2">
      <c r="A86" s="31">
        <v>80</v>
      </c>
      <c r="B86" s="39">
        <v>49</v>
      </c>
      <c r="C86" s="87">
        <v>3.4884259259259261E-2</v>
      </c>
      <c r="D86" s="41" t="s">
        <v>192</v>
      </c>
      <c r="E86" s="21" t="s">
        <v>193</v>
      </c>
      <c r="F86" s="21" t="s">
        <v>41</v>
      </c>
      <c r="G86" s="21" t="s">
        <v>32</v>
      </c>
      <c r="H86" s="28">
        <f>(1+($H$104-C86)/C86)*100</f>
        <v>62.468480424684799</v>
      </c>
      <c r="I86" s="21"/>
      <c r="J86" s="21"/>
      <c r="K86" s="22"/>
      <c r="L86" s="22"/>
      <c r="M86" s="22"/>
      <c r="N86" s="22"/>
      <c r="O86" s="22"/>
      <c r="P86" s="22"/>
      <c r="Q86" s="22">
        <v>18</v>
      </c>
      <c r="R86" s="22"/>
      <c r="S86" s="22"/>
      <c r="T86" s="22"/>
      <c r="U86" s="22">
        <v>7</v>
      </c>
      <c r="V86" s="22"/>
      <c r="W86" s="22"/>
      <c r="Z86" s="56"/>
      <c r="AA86" s="56"/>
      <c r="AB86" s="27"/>
    </row>
    <row r="87" spans="1:28" ht="15" x14ac:dyDescent="0.2">
      <c r="A87" s="31">
        <v>81</v>
      </c>
      <c r="B87" s="39">
        <v>43</v>
      </c>
      <c r="C87" s="87">
        <v>3.5381944444444445E-2</v>
      </c>
      <c r="D87" s="41" t="s">
        <v>188</v>
      </c>
      <c r="E87" s="21" t="s">
        <v>186</v>
      </c>
      <c r="F87" s="21" t="s">
        <v>239</v>
      </c>
      <c r="G87" s="21" t="s">
        <v>52</v>
      </c>
      <c r="H87" s="28">
        <f>(1+($H$104-C87)/C87)*100</f>
        <v>61.589793915603529</v>
      </c>
      <c r="I87" s="21">
        <v>63</v>
      </c>
      <c r="J87" s="21"/>
      <c r="K87" s="22"/>
      <c r="L87" s="22"/>
      <c r="M87" s="22">
        <v>18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Z87" s="56"/>
      <c r="AA87" s="56"/>
      <c r="AB87" s="27"/>
    </row>
    <row r="88" spans="1:28" ht="12.75" customHeight="1" x14ac:dyDescent="0.2">
      <c r="A88" s="31">
        <v>82</v>
      </c>
      <c r="B88" s="39">
        <v>18</v>
      </c>
      <c r="C88" s="87">
        <v>3.6759259259259255E-2</v>
      </c>
      <c r="D88" s="41" t="s">
        <v>80</v>
      </c>
      <c r="E88" s="21" t="s">
        <v>81</v>
      </c>
      <c r="F88" s="21" t="s">
        <v>160</v>
      </c>
      <c r="G88" s="21" t="s">
        <v>78</v>
      </c>
      <c r="H88" s="28">
        <f>(1+($H$104-C88)/C88)*100</f>
        <v>59.282115869017638</v>
      </c>
      <c r="I88" s="21">
        <v>64</v>
      </c>
      <c r="J88" s="21"/>
      <c r="K88" s="22"/>
      <c r="L88" s="22"/>
      <c r="M88" s="22"/>
      <c r="N88" s="22"/>
      <c r="O88" s="22">
        <v>7</v>
      </c>
      <c r="P88" s="22"/>
      <c r="Q88" s="22"/>
      <c r="R88" s="22"/>
      <c r="S88" s="22"/>
      <c r="T88" s="22"/>
      <c r="U88" s="22"/>
      <c r="V88" s="22"/>
      <c r="W88" s="22"/>
      <c r="Z88" s="56"/>
      <c r="AA88" s="56"/>
      <c r="AB88" s="27"/>
    </row>
    <row r="89" spans="1:28" ht="12.75" customHeight="1" x14ac:dyDescent="0.2">
      <c r="A89" s="31">
        <v>83</v>
      </c>
      <c r="B89" s="39">
        <v>64</v>
      </c>
      <c r="C89" s="87">
        <v>3.7395833333333336E-2</v>
      </c>
      <c r="D89" s="41" t="s">
        <v>56</v>
      </c>
      <c r="E89" s="21" t="s">
        <v>205</v>
      </c>
      <c r="F89" s="21" t="s">
        <v>239</v>
      </c>
      <c r="G89" s="21" t="s">
        <v>33</v>
      </c>
      <c r="H89" s="28">
        <f>(1+($H$104-C89)/C89)*100</f>
        <v>58.272980501392745</v>
      </c>
      <c r="I89" s="21">
        <v>65</v>
      </c>
      <c r="J89" s="21"/>
      <c r="K89" s="22"/>
      <c r="L89" s="22"/>
      <c r="M89" s="22"/>
      <c r="N89" s="22">
        <v>10</v>
      </c>
      <c r="O89" s="22"/>
      <c r="P89" s="22"/>
      <c r="Q89" s="22"/>
      <c r="R89" s="22"/>
      <c r="S89" s="22"/>
      <c r="T89" s="22"/>
      <c r="U89" s="22"/>
      <c r="V89" s="22"/>
      <c r="W89" s="22"/>
      <c r="Z89" s="56"/>
      <c r="AA89" s="56"/>
      <c r="AB89" s="27"/>
    </row>
    <row r="90" spans="1:28" ht="12.75" customHeight="1" x14ac:dyDescent="0.2">
      <c r="A90" s="31">
        <v>84</v>
      </c>
      <c r="B90" s="39">
        <v>36</v>
      </c>
      <c r="C90" s="87">
        <v>3.7418981481481477E-2</v>
      </c>
      <c r="D90" s="41" t="s">
        <v>177</v>
      </c>
      <c r="E90" s="21" t="s">
        <v>178</v>
      </c>
      <c r="F90" s="21" t="s">
        <v>239</v>
      </c>
      <c r="G90" s="21" t="s">
        <v>33</v>
      </c>
      <c r="H90" s="28">
        <f>(1+($H$104-C90)/C90)*100</f>
        <v>58.236931642437369</v>
      </c>
      <c r="I90" s="21">
        <v>66</v>
      </c>
      <c r="J90" s="21"/>
      <c r="K90" s="22"/>
      <c r="L90" s="22"/>
      <c r="M90" s="22"/>
      <c r="N90" s="22">
        <v>11</v>
      </c>
      <c r="O90" s="22"/>
      <c r="P90" s="22"/>
      <c r="Q90" s="22"/>
      <c r="R90" s="22"/>
      <c r="S90" s="22"/>
      <c r="T90" s="22"/>
      <c r="U90" s="22"/>
      <c r="V90" s="22"/>
      <c r="W90" s="22"/>
      <c r="Z90" s="56"/>
      <c r="AA90" s="56"/>
      <c r="AB90" s="27"/>
    </row>
    <row r="91" spans="1:28" ht="15" x14ac:dyDescent="0.2">
      <c r="A91" s="31">
        <v>85</v>
      </c>
      <c r="B91" s="39">
        <v>42</v>
      </c>
      <c r="C91" s="87">
        <v>3.7835648148148153E-2</v>
      </c>
      <c r="D91" s="41" t="s">
        <v>185</v>
      </c>
      <c r="E91" s="21" t="s">
        <v>186</v>
      </c>
      <c r="F91" s="21" t="s">
        <v>187</v>
      </c>
      <c r="G91" s="21" t="s">
        <v>52</v>
      </c>
      <c r="H91" s="28">
        <f>(1+($H$104-C91)/C91)*100</f>
        <v>57.595594983175268</v>
      </c>
      <c r="I91" s="21">
        <v>67</v>
      </c>
      <c r="J91" s="21"/>
      <c r="K91" s="22"/>
      <c r="L91" s="22"/>
      <c r="M91" s="22">
        <v>19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Z91" s="56"/>
      <c r="AA91" s="56"/>
      <c r="AB91" s="27"/>
    </row>
    <row r="92" spans="1:28" ht="12.75" customHeight="1" x14ac:dyDescent="0.2">
      <c r="A92" s="31">
        <v>86</v>
      </c>
      <c r="B92" s="39">
        <v>83</v>
      </c>
      <c r="C92" s="87">
        <v>3.784722222222222E-2</v>
      </c>
      <c r="D92" s="41" t="s">
        <v>219</v>
      </c>
      <c r="E92" s="21" t="s">
        <v>220</v>
      </c>
      <c r="F92" s="21" t="s">
        <v>221</v>
      </c>
      <c r="G92" s="21" t="s">
        <v>21</v>
      </c>
      <c r="H92" s="28">
        <f>(1+($H$104-C92)/C92)*100</f>
        <v>57.577981651376142</v>
      </c>
      <c r="I92" s="21"/>
      <c r="J92" s="21"/>
      <c r="K92" s="22"/>
      <c r="L92" s="22"/>
      <c r="M92" s="22"/>
      <c r="N92" s="22"/>
      <c r="O92" s="22"/>
      <c r="P92" s="22"/>
      <c r="Q92" s="22">
        <v>19</v>
      </c>
      <c r="R92" s="22"/>
      <c r="S92" s="22"/>
      <c r="T92" s="22">
        <v>7</v>
      </c>
      <c r="U92" s="22"/>
      <c r="V92" s="22"/>
      <c r="W92" s="22"/>
      <c r="Z92" s="56"/>
      <c r="AA92" s="56"/>
      <c r="AB92" s="27"/>
    </row>
    <row r="93" spans="1:28" ht="15" x14ac:dyDescent="0.2">
      <c r="A93" s="31">
        <v>87</v>
      </c>
      <c r="B93" s="39">
        <v>58</v>
      </c>
      <c r="C93" s="87">
        <v>3.8344907407407411E-2</v>
      </c>
      <c r="D93" s="41" t="s">
        <v>116</v>
      </c>
      <c r="E93" s="21" t="s">
        <v>36</v>
      </c>
      <c r="F93" s="21" t="s">
        <v>121</v>
      </c>
      <c r="G93" s="21" t="s">
        <v>21</v>
      </c>
      <c r="H93" s="28">
        <f>(1+($H$104-C93)/C93)*100</f>
        <v>56.830667069121631</v>
      </c>
      <c r="I93" s="21"/>
      <c r="J93" s="21"/>
      <c r="K93" s="22"/>
      <c r="L93" s="22"/>
      <c r="M93" s="22"/>
      <c r="N93" s="22"/>
      <c r="O93" s="22"/>
      <c r="P93" s="22"/>
      <c r="Q93" s="22">
        <v>20</v>
      </c>
      <c r="R93" s="22"/>
      <c r="S93" s="22"/>
      <c r="T93" s="22">
        <v>8</v>
      </c>
      <c r="U93" s="22"/>
      <c r="V93" s="22"/>
      <c r="W93" s="22"/>
      <c r="Z93" s="56"/>
      <c r="AA93" s="56"/>
      <c r="AB93" s="27"/>
    </row>
    <row r="94" spans="1:28" ht="12.75" customHeight="1" x14ac:dyDescent="0.2">
      <c r="A94" s="31">
        <v>88</v>
      </c>
      <c r="B94" s="39">
        <v>68</v>
      </c>
      <c r="C94" s="87">
        <v>4.1180555555555554E-2</v>
      </c>
      <c r="D94" s="41" t="s">
        <v>82</v>
      </c>
      <c r="E94" s="21" t="s">
        <v>113</v>
      </c>
      <c r="F94" s="21" t="s">
        <v>106</v>
      </c>
      <c r="G94" s="21" t="s">
        <v>31</v>
      </c>
      <c r="H94" s="28">
        <f>(1+($H$104-C94)/C94)*100</f>
        <v>52.917369308600335</v>
      </c>
      <c r="I94" s="21">
        <v>68</v>
      </c>
      <c r="J94" s="21"/>
      <c r="K94" s="22"/>
      <c r="L94" s="22"/>
      <c r="M94" s="22"/>
      <c r="N94" s="22"/>
      <c r="O94" s="22"/>
      <c r="P94" s="22">
        <v>3</v>
      </c>
      <c r="Q94" s="22"/>
      <c r="R94" s="22"/>
      <c r="S94" s="22"/>
      <c r="T94" s="22"/>
      <c r="U94" s="22"/>
      <c r="V94" s="22"/>
      <c r="W94" s="22"/>
      <c r="Z94" s="56"/>
      <c r="AA94" s="56"/>
      <c r="AB94" s="27"/>
    </row>
    <row r="95" spans="1:28" ht="12.75" customHeight="1" x14ac:dyDescent="0.2">
      <c r="A95" s="60">
        <v>89</v>
      </c>
      <c r="B95" s="83">
        <v>20</v>
      </c>
      <c r="C95" s="86">
        <v>4.2789351851851849E-2</v>
      </c>
      <c r="D95" s="84" t="s">
        <v>162</v>
      </c>
      <c r="E95" s="61" t="s">
        <v>83</v>
      </c>
      <c r="F95" s="61" t="s">
        <v>160</v>
      </c>
      <c r="G95" s="61" t="s">
        <v>229</v>
      </c>
      <c r="H95" s="62">
        <f>(1+($H$104-C95)/C95)*100</f>
        <v>50.927779280497695</v>
      </c>
      <c r="I95" s="61">
        <v>69</v>
      </c>
      <c r="J95" s="61">
        <v>1</v>
      </c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Z95" s="56"/>
      <c r="AA95" s="56"/>
      <c r="AB95" s="27"/>
    </row>
    <row r="96" spans="1:28" ht="12.75" customHeight="1" x14ac:dyDescent="0.2">
      <c r="A96" s="31">
        <v>90</v>
      </c>
      <c r="B96" s="39">
        <v>29</v>
      </c>
      <c r="C96" s="87">
        <v>4.3171296296296291E-2</v>
      </c>
      <c r="D96" s="41" t="s">
        <v>171</v>
      </c>
      <c r="E96" s="21" t="s">
        <v>172</v>
      </c>
      <c r="F96" s="21" t="s">
        <v>16</v>
      </c>
      <c r="G96" s="21" t="s">
        <v>52</v>
      </c>
      <c r="H96" s="28">
        <f>(1+($H$104-C96)/C96)*100</f>
        <v>50.47721179624665</v>
      </c>
      <c r="I96" s="21">
        <v>70</v>
      </c>
      <c r="J96" s="21"/>
      <c r="K96" s="22"/>
      <c r="L96" s="22"/>
      <c r="M96" s="22">
        <v>20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Z96" s="56"/>
      <c r="AA96" s="56"/>
      <c r="AB96" s="27"/>
    </row>
    <row r="97" spans="1:28" ht="12.75" customHeight="1" x14ac:dyDescent="0.2">
      <c r="A97" s="31">
        <v>91</v>
      </c>
      <c r="B97" s="39">
        <v>67</v>
      </c>
      <c r="C97" s="87">
        <v>4.5717592592592587E-2</v>
      </c>
      <c r="D97" s="41" t="s">
        <v>110</v>
      </c>
      <c r="E97" s="21" t="s">
        <v>118</v>
      </c>
      <c r="F97" s="21" t="s">
        <v>239</v>
      </c>
      <c r="G97" s="21" t="s">
        <v>21</v>
      </c>
      <c r="H97" s="28">
        <f>(1+($H$104-C97)/C97)*100</f>
        <v>47.665822784810132</v>
      </c>
      <c r="I97" s="21"/>
      <c r="J97" s="21"/>
      <c r="K97" s="22"/>
      <c r="L97" s="22"/>
      <c r="M97" s="22"/>
      <c r="N97" s="22"/>
      <c r="O97" s="22"/>
      <c r="P97" s="22"/>
      <c r="Q97" s="22">
        <v>21</v>
      </c>
      <c r="R97" s="22"/>
      <c r="S97" s="22"/>
      <c r="T97" s="22">
        <v>9</v>
      </c>
      <c r="U97" s="22"/>
      <c r="V97" s="22"/>
      <c r="W97" s="22"/>
      <c r="Z97" s="56"/>
      <c r="AA97" s="56"/>
      <c r="AB97" s="27"/>
    </row>
    <row r="98" spans="1:28" ht="12.75" customHeight="1" x14ac:dyDescent="0.2">
      <c r="A98" s="31">
        <v>92</v>
      </c>
      <c r="B98" s="39">
        <v>1</v>
      </c>
      <c r="C98" s="90" t="s">
        <v>22</v>
      </c>
      <c r="D98" s="41" t="s">
        <v>107</v>
      </c>
      <c r="E98" s="21" t="s">
        <v>46</v>
      </c>
      <c r="F98" s="21" t="s">
        <v>106</v>
      </c>
      <c r="G98" s="21" t="s">
        <v>33</v>
      </c>
      <c r="H98" s="28" t="e">
        <f>(1+($H$104-C98)/C98)*100</f>
        <v>#VALUE!</v>
      </c>
      <c r="I98" s="21">
        <v>71</v>
      </c>
      <c r="J98" s="21"/>
      <c r="K98" s="22"/>
      <c r="L98" s="22"/>
      <c r="M98" s="22"/>
      <c r="N98" s="22">
        <v>12</v>
      </c>
      <c r="O98" s="22"/>
      <c r="P98" s="22"/>
      <c r="Q98" s="22"/>
      <c r="R98" s="22"/>
      <c r="S98" s="22"/>
      <c r="T98" s="22"/>
      <c r="U98" s="22"/>
      <c r="V98" s="22"/>
      <c r="W98" s="22"/>
      <c r="Z98" s="56"/>
      <c r="AA98" s="56"/>
    </row>
    <row r="99" spans="1:28" ht="12.75" customHeight="1" x14ac:dyDescent="0.2">
      <c r="A99" s="7"/>
      <c r="B99" s="8"/>
      <c r="C99" s="9"/>
      <c r="D99" s="10"/>
      <c r="E99" s="10"/>
      <c r="F99" s="10"/>
      <c r="G99" s="10"/>
      <c r="H99" s="10"/>
      <c r="I99" s="11">
        <f>MAX(I7:I98)</f>
        <v>71</v>
      </c>
      <c r="J99" s="11">
        <f>MAX(J7:J98)</f>
        <v>1</v>
      </c>
      <c r="K99" s="11">
        <f>MAX(K7:K98)</f>
        <v>0</v>
      </c>
      <c r="L99" s="11">
        <f>MAX(L7:L98)</f>
        <v>28</v>
      </c>
      <c r="M99" s="11">
        <f>MAX(M7:M98)</f>
        <v>20</v>
      </c>
      <c r="N99" s="11">
        <f>MAX(N7:N98)</f>
        <v>12</v>
      </c>
      <c r="O99" s="11">
        <f>MAX(O7:O98)</f>
        <v>7</v>
      </c>
      <c r="P99" s="11">
        <f>MAX(P7:P98)</f>
        <v>3</v>
      </c>
      <c r="Q99" s="11">
        <f>MAX(Q7:Q98)</f>
        <v>21</v>
      </c>
      <c r="R99" s="11">
        <f>MAX(R7:R98)</f>
        <v>0</v>
      </c>
      <c r="S99" s="11">
        <f>MAX(S7:S98)</f>
        <v>1</v>
      </c>
      <c r="T99" s="11">
        <f>MAX(T7:T98)</f>
        <v>9</v>
      </c>
      <c r="U99" s="11">
        <f>MAX(U7:U98)</f>
        <v>7</v>
      </c>
      <c r="V99" s="11">
        <f>MAX(V7:V98)</f>
        <v>4</v>
      </c>
      <c r="W99" s="11">
        <f>MAX(W7:W98)</f>
        <v>0</v>
      </c>
      <c r="X99" s="12"/>
    </row>
    <row r="100" spans="1:28" ht="12.75" customHeight="1" x14ac:dyDescent="0.2">
      <c r="A100" s="37" t="s">
        <v>130</v>
      </c>
      <c r="B100" s="8"/>
      <c r="C100" s="9"/>
      <c r="D100" s="10"/>
      <c r="E100" s="10"/>
      <c r="F100" s="10"/>
      <c r="G100" s="10"/>
      <c r="H100" s="8" t="s">
        <v>135</v>
      </c>
      <c r="I100" s="55" t="str">
        <f>IF(I99=SUM(J99:P99),"PASS","FAIL")</f>
        <v>PASS</v>
      </c>
      <c r="J100" s="55"/>
      <c r="K100" s="55"/>
      <c r="L100" s="55"/>
      <c r="M100" s="55"/>
      <c r="N100" s="55"/>
      <c r="O100" s="55"/>
      <c r="P100" s="55"/>
      <c r="Q100" s="55" t="str">
        <f>IF(Q99=SUM(R99:W99),"PASS","FAIL")</f>
        <v>PASS</v>
      </c>
      <c r="R100" s="55"/>
      <c r="S100" s="55"/>
      <c r="T100" s="55"/>
      <c r="U100" s="55"/>
      <c r="V100" s="55"/>
      <c r="W100" s="55"/>
      <c r="X100" s="12"/>
    </row>
    <row r="101" spans="1:28" ht="12.75" customHeight="1" x14ac:dyDescent="0.2">
      <c r="A101" s="37"/>
      <c r="B101" s="8"/>
      <c r="C101" s="9"/>
      <c r="D101" s="10"/>
      <c r="E101" s="10"/>
      <c r="F101" s="10"/>
      <c r="G101" s="10"/>
      <c r="H101" s="8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2"/>
    </row>
    <row r="102" spans="1:28" ht="12.75" customHeight="1" x14ac:dyDescent="0.2">
      <c r="A102" s="45"/>
      <c r="B102" s="52" t="s">
        <v>131</v>
      </c>
      <c r="C102" s="53"/>
      <c r="D102" s="54"/>
      <c r="E102" s="52" t="s">
        <v>132</v>
      </c>
      <c r="F102" s="54"/>
      <c r="G102" s="36"/>
      <c r="H102" s="26">
        <v>92</v>
      </c>
      <c r="I102" s="26" t="s">
        <v>90</v>
      </c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12"/>
    </row>
    <row r="103" spans="1:28" ht="12.75" customHeight="1" x14ac:dyDescent="0.2">
      <c r="A103" s="45"/>
      <c r="B103" s="46" t="s">
        <v>96</v>
      </c>
      <c r="C103" s="50" t="s">
        <v>7</v>
      </c>
      <c r="D103" s="51"/>
      <c r="E103" s="46" t="s">
        <v>96</v>
      </c>
      <c r="F103" s="46" t="s">
        <v>7</v>
      </c>
      <c r="G103" s="36"/>
      <c r="H103" s="26">
        <v>91</v>
      </c>
      <c r="I103" s="26" t="s">
        <v>91</v>
      </c>
      <c r="J103" s="10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2"/>
    </row>
    <row r="104" spans="1:28" ht="12.75" customHeight="1" x14ac:dyDescent="0.2">
      <c r="A104" s="67" t="s">
        <v>93</v>
      </c>
      <c r="B104" s="68">
        <f>14+31+39</f>
        <v>84</v>
      </c>
      <c r="C104" s="69" t="s">
        <v>16</v>
      </c>
      <c r="D104" s="69"/>
      <c r="E104" s="70">
        <f>15+29+36</f>
        <v>80</v>
      </c>
      <c r="F104" s="72" t="s">
        <v>16</v>
      </c>
      <c r="G104" s="71"/>
      <c r="H104" s="27">
        <f>AVERAGE(C7:C11)</f>
        <v>2.1791666666666664E-2</v>
      </c>
      <c r="I104" s="26" t="s">
        <v>89</v>
      </c>
      <c r="J104" s="10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2"/>
    </row>
    <row r="105" spans="1:28" ht="12.75" customHeight="1" x14ac:dyDescent="0.2">
      <c r="A105" s="64" t="s">
        <v>94</v>
      </c>
      <c r="B105" s="65">
        <f>23+27+40</f>
        <v>90</v>
      </c>
      <c r="C105" s="80" t="s">
        <v>17</v>
      </c>
      <c r="D105" s="38"/>
      <c r="E105" s="35">
        <f>26+47+50</f>
        <v>123</v>
      </c>
      <c r="F105" s="30" t="s">
        <v>106</v>
      </c>
      <c r="G105" s="71"/>
      <c r="H105" s="27"/>
      <c r="I105" s="26"/>
      <c r="J105" s="10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12"/>
    </row>
    <row r="106" spans="1:28" ht="12.75" customHeight="1" x14ac:dyDescent="0.2">
      <c r="A106" s="64" t="s">
        <v>95</v>
      </c>
      <c r="B106" s="65">
        <f>13+24+60</f>
        <v>97</v>
      </c>
      <c r="C106" s="66" t="s">
        <v>25</v>
      </c>
      <c r="D106" s="66"/>
      <c r="E106" s="35"/>
      <c r="F106" s="38"/>
      <c r="G106" s="71"/>
      <c r="J106" s="10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2"/>
    </row>
    <row r="107" spans="1:28" ht="12.75" customHeight="1" x14ac:dyDescent="0.2">
      <c r="A107" s="75" t="s">
        <v>235</v>
      </c>
      <c r="B107" s="73">
        <f>11+22+74</f>
        <v>107</v>
      </c>
      <c r="C107" s="74" t="s">
        <v>159</v>
      </c>
      <c r="D107" s="38"/>
      <c r="E107" s="35"/>
      <c r="F107" s="38"/>
      <c r="G107" s="71"/>
      <c r="J107" s="10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12"/>
    </row>
    <row r="108" spans="1:28" ht="12.75" customHeight="1" x14ac:dyDescent="0.2">
      <c r="A108" s="75" t="s">
        <v>236</v>
      </c>
      <c r="B108" s="73">
        <f>33+34+46</f>
        <v>113</v>
      </c>
      <c r="C108" s="74" t="s">
        <v>20</v>
      </c>
      <c r="D108" s="38"/>
      <c r="E108" s="35"/>
      <c r="F108" s="38"/>
      <c r="G108" s="71"/>
      <c r="J108" s="10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12"/>
    </row>
    <row r="109" spans="1:28" ht="12.75" customHeight="1" x14ac:dyDescent="0.2">
      <c r="A109" s="64" t="s">
        <v>237</v>
      </c>
      <c r="B109" s="65">
        <f>9+30+79</f>
        <v>118</v>
      </c>
      <c r="C109" s="66" t="s">
        <v>106</v>
      </c>
      <c r="D109" s="66"/>
      <c r="E109" s="35"/>
      <c r="F109" s="38"/>
      <c r="G109" s="71"/>
      <c r="H109" s="10"/>
      <c r="I109" s="10"/>
      <c r="J109" s="10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2"/>
    </row>
    <row r="110" spans="1:28" x14ac:dyDescent="0.2">
      <c r="A110" s="76" t="s">
        <v>238</v>
      </c>
      <c r="B110" s="73">
        <f>1+42+77</f>
        <v>120</v>
      </c>
      <c r="C110" s="74" t="s">
        <v>181</v>
      </c>
      <c r="D110" s="77"/>
      <c r="E110" s="78"/>
      <c r="F110" s="78"/>
      <c r="G110" s="33"/>
      <c r="H110" s="10"/>
      <c r="I110" s="10"/>
      <c r="J110" s="10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2"/>
    </row>
    <row r="111" spans="1:28" x14ac:dyDescent="0.2">
      <c r="A111" s="79" t="s">
        <v>238</v>
      </c>
      <c r="B111" s="73">
        <f>25+43+52</f>
        <v>120</v>
      </c>
      <c r="C111" s="81" t="s">
        <v>105</v>
      </c>
      <c r="D111" s="82"/>
      <c r="E111" s="35"/>
      <c r="F111" s="35"/>
      <c r="G111" s="32"/>
      <c r="H111" s="10"/>
      <c r="I111" s="10"/>
      <c r="J111" s="10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2"/>
    </row>
    <row r="112" spans="1:28" x14ac:dyDescent="0.2">
      <c r="A112" s="7"/>
      <c r="D112" s="10"/>
      <c r="E112" s="32"/>
      <c r="F112" s="32"/>
      <c r="G112" s="32"/>
      <c r="H112" s="10"/>
      <c r="I112" s="10"/>
      <c r="J112" s="10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12"/>
    </row>
    <row r="113" spans="1:24" x14ac:dyDescent="0.2">
      <c r="A113" s="13" t="s">
        <v>27</v>
      </c>
      <c r="B113" s="13"/>
      <c r="C113" s="14" t="s">
        <v>233</v>
      </c>
      <c r="D113" s="10"/>
      <c r="E113" s="10"/>
      <c r="F113" s="10"/>
      <c r="G113" s="10"/>
      <c r="H113" s="10"/>
      <c r="I113" s="10"/>
      <c r="J113" s="10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2"/>
    </row>
    <row r="114" spans="1:24" x14ac:dyDescent="0.2">
      <c r="A114" s="13" t="s">
        <v>231</v>
      </c>
      <c r="B114" s="13"/>
      <c r="C114" s="14" t="s">
        <v>232</v>
      </c>
      <c r="D114" s="10"/>
      <c r="E114" s="10"/>
      <c r="F114" s="10"/>
      <c r="G114" s="10"/>
      <c r="H114" s="10"/>
      <c r="I114" s="10"/>
      <c r="J114" s="10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12"/>
    </row>
    <row r="115" spans="1:24" x14ac:dyDescent="0.2">
      <c r="A115" s="13" t="s">
        <v>133</v>
      </c>
      <c r="B115" s="13"/>
      <c r="C115" s="14" t="s">
        <v>139</v>
      </c>
      <c r="D115" s="10"/>
      <c r="E115" s="10"/>
      <c r="F115" s="10"/>
      <c r="G115" s="10"/>
      <c r="H115" s="10"/>
      <c r="I115" s="10"/>
      <c r="J115" s="10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2"/>
    </row>
    <row r="116" spans="1:24" x14ac:dyDescent="0.2">
      <c r="A116" s="13" t="s">
        <v>28</v>
      </c>
      <c r="B116" s="13"/>
      <c r="C116" s="14" t="s">
        <v>30</v>
      </c>
      <c r="D116" s="10"/>
      <c r="E116" s="10"/>
      <c r="F116" s="10"/>
      <c r="G116" s="10"/>
      <c r="H116" s="10"/>
      <c r="I116" s="10"/>
      <c r="J116" s="10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2"/>
    </row>
    <row r="117" spans="1:24" x14ac:dyDescent="0.2">
      <c r="A117" s="13" t="s">
        <v>29</v>
      </c>
      <c r="B117" s="13"/>
      <c r="C117" s="14" t="s">
        <v>140</v>
      </c>
      <c r="D117" s="10"/>
      <c r="E117" s="10"/>
      <c r="F117" s="10"/>
      <c r="G117" s="10"/>
      <c r="H117" s="10"/>
      <c r="I117" s="10"/>
      <c r="J117" s="10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2"/>
    </row>
    <row r="118" spans="1:24" x14ac:dyDescent="0.2">
      <c r="A118" s="13" t="s">
        <v>129</v>
      </c>
      <c r="B118" s="13"/>
      <c r="C118" s="14" t="s">
        <v>234</v>
      </c>
      <c r="D118" s="10"/>
      <c r="E118" s="10"/>
      <c r="F118" s="10"/>
      <c r="G118" s="10"/>
      <c r="H118" s="10"/>
      <c r="I118" s="10"/>
      <c r="J118" s="10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2"/>
    </row>
    <row r="119" spans="1:24" x14ac:dyDescent="0.2">
      <c r="A119" s="13"/>
      <c r="B119" s="13"/>
      <c r="C119" s="14"/>
      <c r="D119" s="10"/>
      <c r="E119" s="10"/>
      <c r="F119" s="10"/>
      <c r="G119" s="10"/>
      <c r="H119" s="10"/>
      <c r="I119" s="10"/>
      <c r="J119" s="10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2"/>
    </row>
    <row r="120" spans="1:24" x14ac:dyDescent="0.2">
      <c r="A120" s="13" t="s">
        <v>87</v>
      </c>
      <c r="C120" s="13" t="s">
        <v>134</v>
      </c>
      <c r="E120" s="10"/>
      <c r="F120" s="10"/>
      <c r="G120" s="10"/>
      <c r="H120" s="10"/>
      <c r="I120" s="10"/>
      <c r="J120" s="10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2"/>
    </row>
    <row r="121" spans="1:24" x14ac:dyDescent="0.2">
      <c r="A121" s="13" t="s">
        <v>88</v>
      </c>
      <c r="B121" s="13"/>
      <c r="C121" s="14"/>
      <c r="D121" s="10"/>
      <c r="E121" s="10"/>
      <c r="F121" s="10"/>
      <c r="G121" s="10"/>
      <c r="H121" s="10"/>
      <c r="I121" s="10"/>
      <c r="J121" s="10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2"/>
    </row>
    <row r="122" spans="1:24" x14ac:dyDescent="0.2">
      <c r="A122" s="13"/>
      <c r="B122" s="13"/>
      <c r="C122" s="14"/>
      <c r="D122" s="10"/>
      <c r="E122" s="10"/>
      <c r="F122" s="10"/>
      <c r="G122" s="10"/>
      <c r="H122" s="10"/>
      <c r="I122" s="10"/>
      <c r="J122" s="10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2"/>
    </row>
    <row r="123" spans="1:24" x14ac:dyDescent="0.2">
      <c r="A123" s="13" t="s">
        <v>85</v>
      </c>
      <c r="B123" s="13"/>
      <c r="C123" s="14"/>
      <c r="D123" s="10"/>
      <c r="E123" s="10"/>
      <c r="F123" s="10"/>
      <c r="G123" s="10"/>
      <c r="H123" s="10"/>
      <c r="I123" s="10"/>
      <c r="J123" s="10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2"/>
    </row>
    <row r="124" spans="1:24" x14ac:dyDescent="0.2">
      <c r="A124" s="13"/>
      <c r="B124" s="13"/>
      <c r="C124" s="14"/>
      <c r="D124" s="10"/>
      <c r="E124" s="10"/>
      <c r="F124" s="10"/>
      <c r="G124" s="10"/>
      <c r="H124" s="10"/>
      <c r="I124" s="10"/>
      <c r="J124" s="10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2"/>
    </row>
    <row r="125" spans="1:24" x14ac:dyDescent="0.2">
      <c r="B125" s="13"/>
      <c r="C125" s="14"/>
      <c r="D125" s="10"/>
      <c r="E125" s="10"/>
      <c r="F125" s="10"/>
      <c r="G125" s="10"/>
      <c r="H125" s="10"/>
      <c r="I125" s="10"/>
      <c r="J125" s="10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2"/>
    </row>
    <row r="126" spans="1:24" x14ac:dyDescent="0.2">
      <c r="A126" s="13"/>
      <c r="B126" s="13"/>
      <c r="C126" s="14"/>
      <c r="D126" s="10"/>
      <c r="E126" s="10"/>
      <c r="F126" s="10"/>
      <c r="G126" s="10"/>
      <c r="H126" s="10"/>
      <c r="I126" s="10"/>
      <c r="J126" s="10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2"/>
    </row>
    <row r="127" spans="1:24" x14ac:dyDescent="0.2">
      <c r="A127" s="7"/>
      <c r="B127" s="8"/>
      <c r="C127" s="9"/>
      <c r="D127" s="10"/>
      <c r="E127" s="10"/>
      <c r="F127" s="10"/>
      <c r="G127" s="10"/>
      <c r="H127" s="10"/>
      <c r="I127" s="10"/>
      <c r="J127" s="10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2"/>
    </row>
    <row r="128" spans="1:24" x14ac:dyDescent="0.2">
      <c r="A128" s="7"/>
      <c r="B128" s="8"/>
      <c r="C128" s="9"/>
      <c r="D128" s="10"/>
      <c r="E128" s="10"/>
      <c r="F128" s="10"/>
      <c r="G128" s="10"/>
      <c r="H128" s="10"/>
      <c r="I128" s="10"/>
      <c r="J128" s="10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2"/>
    </row>
    <row r="129" spans="1:24" x14ac:dyDescent="0.2">
      <c r="A129" s="7"/>
      <c r="B129" s="8"/>
      <c r="C129" s="9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2"/>
    </row>
  </sheetData>
  <autoFilter ref="A6:W100">
    <filterColumn colId="3" showButton="0"/>
  </autoFilter>
  <sortState ref="A12:W134">
    <sortCondition ref="A5:A87"/>
  </sortState>
  <mergeCells count="14">
    <mergeCell ref="C111:D111"/>
    <mergeCell ref="C109:D109"/>
    <mergeCell ref="A5:G5"/>
    <mergeCell ref="A2:W2"/>
    <mergeCell ref="I5:P5"/>
    <mergeCell ref="Q5:W5"/>
    <mergeCell ref="D6:E6"/>
    <mergeCell ref="C103:D103"/>
    <mergeCell ref="B102:D102"/>
    <mergeCell ref="E102:F102"/>
    <mergeCell ref="C104:D104"/>
    <mergeCell ref="C106:D106"/>
    <mergeCell ref="Q100:W100"/>
    <mergeCell ref="I100:P100"/>
  </mergeCells>
  <phoneticPr fontId="0" type="noConversion"/>
  <conditionalFormatting sqref="I100:P101">
    <cfRule type="cellIs" dxfId="2" priority="2" operator="equal">
      <formula>"PASS"</formula>
    </cfRule>
  </conditionalFormatting>
  <conditionalFormatting sqref="Q100:W101">
    <cfRule type="cellIs" dxfId="1" priority="1" operator="equal">
      <formula>"PASS"</formula>
    </cfRule>
  </conditionalFormatting>
  <conditionalFormatting sqref="B7:B98">
    <cfRule type="duplicateValues" dxfId="0" priority="4"/>
  </conditionalFormatting>
  <pageMargins left="0.62992125984251968" right="0.39370078740157483" top="0.23622047244094491" bottom="0.23622047244094491" header="0.23622047244094491" footer="0.2362204724409449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Sweeting</dc:creator>
  <cp:lastModifiedBy>Gary Davies</cp:lastModifiedBy>
  <cp:lastPrinted>2014-01-25T23:03:40Z</cp:lastPrinted>
  <dcterms:created xsi:type="dcterms:W3CDTF">2014-01-14T08:31:01Z</dcterms:created>
  <dcterms:modified xsi:type="dcterms:W3CDTF">2018-01-20T22:35:18Z</dcterms:modified>
</cp:coreProperties>
</file>